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NIKOLINA GLAVNA KNJIGA\IZVRŠENJA\2025\IZVRŠENJE 01-06-2025\"/>
    </mc:Choice>
  </mc:AlternateContent>
  <bookViews>
    <workbookView xWindow="0" yWindow="0" windowWidth="21600" windowHeight="8430"/>
  </bookViews>
  <sheets>
    <sheet name="SAŽETAK" sheetId="1" r:id="rId1"/>
    <sheet name=" Račun prihoda i rashoda" sheetId="3" r:id="rId2"/>
    <sheet name="Rashodi i prihodi prema izvoru" sheetId="8" r:id="rId3"/>
    <sheet name="Rashodi prema funkcijskoj k " sheetId="11" r:id="rId4"/>
    <sheet name="Račun financiranja " sheetId="9" r:id="rId5"/>
    <sheet name="Račun fin prema izvorima f" sheetId="10" r:id="rId6"/>
    <sheet name="POSEBNI DIO" sheetId="12" r:id="rId7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3" i="1" l="1"/>
  <c r="I8" i="3" l="1"/>
  <c r="F94" i="12"/>
  <c r="F91" i="12"/>
  <c r="F83" i="12"/>
  <c r="F162" i="12"/>
  <c r="F74" i="12"/>
  <c r="F73" i="12" s="1"/>
  <c r="F52" i="12"/>
  <c r="F59" i="12"/>
  <c r="F53" i="12" s="1"/>
  <c r="F61" i="12"/>
  <c r="F13" i="12"/>
  <c r="I85" i="3"/>
  <c r="I22" i="3"/>
  <c r="K12" i="3" l="1"/>
  <c r="K13" i="3"/>
  <c r="K15" i="3"/>
  <c r="K17" i="3"/>
  <c r="K20" i="3"/>
  <c r="K23" i="3"/>
  <c r="K24" i="3"/>
  <c r="K26" i="3"/>
  <c r="K27" i="3"/>
  <c r="K30" i="3"/>
  <c r="K31" i="3"/>
  <c r="K35" i="3"/>
  <c r="K36" i="3"/>
  <c r="K41" i="3"/>
  <c r="K43" i="3"/>
  <c r="K45" i="3"/>
  <c r="K46" i="3"/>
  <c r="K49" i="3"/>
  <c r="K50" i="3"/>
  <c r="K51" i="3"/>
  <c r="K52" i="3"/>
  <c r="K54" i="3"/>
  <c r="K55" i="3"/>
  <c r="K56" i="3"/>
  <c r="K57" i="3"/>
  <c r="K58" i="3"/>
  <c r="K60" i="3"/>
  <c r="K61" i="3"/>
  <c r="K62" i="3"/>
  <c r="K63" i="3"/>
  <c r="K64" i="3"/>
  <c r="K65" i="3"/>
  <c r="K67" i="3"/>
  <c r="K68" i="3"/>
  <c r="K69" i="3"/>
  <c r="K70" i="3"/>
  <c r="K71" i="3"/>
  <c r="K72" i="3"/>
  <c r="K75" i="3"/>
  <c r="K76" i="3"/>
  <c r="K77" i="3"/>
  <c r="K78" i="3"/>
  <c r="K79" i="3"/>
  <c r="K82" i="3"/>
  <c r="K86" i="3"/>
  <c r="K88" i="3"/>
  <c r="K90" i="3"/>
  <c r="J12" i="3"/>
  <c r="J13" i="3"/>
  <c r="J15" i="3"/>
  <c r="J17" i="3"/>
  <c r="J20" i="3"/>
  <c r="J23" i="3"/>
  <c r="J24" i="3"/>
  <c r="J26" i="3"/>
  <c r="J27" i="3"/>
  <c r="J30" i="3"/>
  <c r="J31" i="3"/>
  <c r="J35" i="3"/>
  <c r="J36" i="3"/>
  <c r="J41" i="3"/>
  <c r="J43" i="3"/>
  <c r="J45" i="3"/>
  <c r="J46" i="3"/>
  <c r="J49" i="3"/>
  <c r="J50" i="3"/>
  <c r="J51" i="3"/>
  <c r="J52" i="3"/>
  <c r="J54" i="3"/>
  <c r="J55" i="3"/>
  <c r="J56" i="3"/>
  <c r="J57" i="3"/>
  <c r="J58" i="3"/>
  <c r="J60" i="3"/>
  <c r="J61" i="3"/>
  <c r="J62" i="3"/>
  <c r="J63" i="3"/>
  <c r="J64" i="3"/>
  <c r="J65" i="3"/>
  <c r="J67" i="3"/>
  <c r="J68" i="3"/>
  <c r="J69" i="3"/>
  <c r="J70" i="3"/>
  <c r="J71" i="3"/>
  <c r="J72" i="3"/>
  <c r="J75" i="3"/>
  <c r="J76" i="3"/>
  <c r="J79" i="3"/>
  <c r="J82" i="3"/>
  <c r="J86" i="3"/>
  <c r="J88" i="3"/>
  <c r="J90" i="3"/>
  <c r="C32" i="8"/>
  <c r="C40" i="8"/>
  <c r="C16" i="8"/>
  <c r="C7" i="8" s="1"/>
  <c r="C8" i="8"/>
  <c r="G9" i="8"/>
  <c r="G10" i="8"/>
  <c r="G11" i="8"/>
  <c r="G13" i="8"/>
  <c r="G15" i="8"/>
  <c r="G17" i="8"/>
  <c r="G18" i="8"/>
  <c r="G19" i="8"/>
  <c r="G20" i="8"/>
  <c r="G21" i="8"/>
  <c r="G22" i="8"/>
  <c r="G23" i="8"/>
  <c r="G24" i="8"/>
  <c r="G26" i="8"/>
  <c r="G27" i="8"/>
  <c r="G28" i="8"/>
  <c r="G29" i="8"/>
  <c r="G33" i="8"/>
  <c r="G34" i="8"/>
  <c r="G35" i="8"/>
  <c r="G37" i="8"/>
  <c r="G39" i="8"/>
  <c r="G41" i="8"/>
  <c r="G42" i="8"/>
  <c r="G43" i="8"/>
  <c r="G44" i="8"/>
  <c r="G45" i="8"/>
  <c r="G46" i="8"/>
  <c r="G48" i="8"/>
  <c r="F9" i="8"/>
  <c r="F10" i="8"/>
  <c r="F11" i="8"/>
  <c r="F13" i="8"/>
  <c r="F15" i="8"/>
  <c r="F17" i="8"/>
  <c r="F18" i="8"/>
  <c r="F19" i="8"/>
  <c r="F20" i="8"/>
  <c r="F21" i="8"/>
  <c r="F22" i="8"/>
  <c r="F24" i="8"/>
  <c r="F26" i="8"/>
  <c r="F27" i="8"/>
  <c r="F28" i="8"/>
  <c r="F29" i="8"/>
  <c r="F33" i="8"/>
  <c r="F34" i="8"/>
  <c r="F35" i="8"/>
  <c r="F37" i="8"/>
  <c r="F39" i="8"/>
  <c r="F41" i="8"/>
  <c r="F42" i="8"/>
  <c r="F43" i="8"/>
  <c r="F44" i="8"/>
  <c r="F45" i="8"/>
  <c r="F46" i="8"/>
  <c r="F48" i="8"/>
  <c r="H61" i="12" l="1"/>
  <c r="H62" i="12"/>
  <c r="H63" i="12"/>
  <c r="H66" i="12"/>
  <c r="H67" i="12"/>
  <c r="H68" i="12"/>
  <c r="H70" i="12"/>
  <c r="H76" i="12"/>
  <c r="H77" i="12"/>
  <c r="H78" i="12"/>
  <c r="H80" i="12"/>
  <c r="H85" i="12"/>
  <c r="H87" i="12"/>
  <c r="H89" i="12"/>
  <c r="H90" i="12"/>
  <c r="H93" i="12"/>
  <c r="H94" i="12"/>
  <c r="H96" i="12"/>
  <c r="H97" i="12"/>
  <c r="H98" i="12"/>
  <c r="H99" i="12"/>
  <c r="H100" i="12"/>
  <c r="H101" i="12"/>
  <c r="H103" i="12"/>
  <c r="H104" i="12"/>
  <c r="H107" i="12"/>
  <c r="H110" i="12"/>
  <c r="H113" i="12"/>
  <c r="H114" i="12"/>
  <c r="H115" i="12"/>
  <c r="H116" i="12"/>
  <c r="H117" i="12"/>
  <c r="H118" i="12"/>
  <c r="H119" i="12"/>
  <c r="H120" i="12"/>
  <c r="H121" i="12"/>
  <c r="H122" i="12"/>
  <c r="H123" i="12"/>
  <c r="H124" i="12"/>
  <c r="H125" i="12"/>
  <c r="H126" i="12"/>
  <c r="H127" i="12"/>
  <c r="H128" i="12"/>
  <c r="H129" i="12"/>
  <c r="H130" i="12"/>
  <c r="H131" i="12"/>
  <c r="H132" i="12"/>
  <c r="H138" i="12"/>
  <c r="H140" i="12"/>
  <c r="H142" i="12"/>
  <c r="H145" i="12"/>
  <c r="H146" i="12"/>
  <c r="H151" i="12"/>
  <c r="H152" i="12"/>
  <c r="H153" i="12"/>
  <c r="H155" i="12"/>
  <c r="H158" i="12"/>
  <c r="H163" i="12"/>
  <c r="H164" i="12"/>
  <c r="H166" i="12"/>
  <c r="H168" i="12"/>
  <c r="H171" i="12"/>
  <c r="H172" i="12"/>
  <c r="H177" i="12"/>
  <c r="H178" i="12"/>
  <c r="H179" i="12"/>
  <c r="H181" i="12"/>
  <c r="H182" i="12"/>
  <c r="H183" i="12"/>
  <c r="H184" i="12"/>
  <c r="H185" i="12"/>
  <c r="H191" i="12"/>
  <c r="H197" i="12"/>
  <c r="H198" i="12"/>
  <c r="H199" i="12"/>
  <c r="H200" i="12"/>
  <c r="H201" i="12"/>
  <c r="H202" i="12"/>
  <c r="H203" i="12"/>
  <c r="H54" i="12"/>
  <c r="H55" i="12"/>
  <c r="H56" i="12"/>
  <c r="H57" i="12"/>
  <c r="H58" i="12"/>
  <c r="H59" i="12"/>
  <c r="H60" i="12"/>
  <c r="H42" i="12"/>
  <c r="H43" i="12"/>
  <c r="G49" i="12" l="1"/>
  <c r="G54" i="12"/>
  <c r="G55" i="12"/>
  <c r="G56" i="12"/>
  <c r="G57" i="12"/>
  <c r="G58" i="12"/>
  <c r="G59" i="12"/>
  <c r="G60" i="12"/>
  <c r="G61" i="12"/>
  <c r="G62" i="12"/>
  <c r="G63" i="12"/>
  <c r="G66" i="12"/>
  <c r="G67" i="12"/>
  <c r="G68" i="12"/>
  <c r="G70" i="12"/>
  <c r="G76" i="12"/>
  <c r="G77" i="12"/>
  <c r="G78" i="12"/>
  <c r="G80" i="12"/>
  <c r="G85" i="12"/>
  <c r="G87" i="12"/>
  <c r="G89" i="12"/>
  <c r="G90" i="12"/>
  <c r="G93" i="12"/>
  <c r="G94" i="12"/>
  <c r="G96" i="12"/>
  <c r="G97" i="12"/>
  <c r="G98" i="12"/>
  <c r="G99" i="12"/>
  <c r="G100" i="12"/>
  <c r="G101" i="12"/>
  <c r="G103" i="12"/>
  <c r="G104" i="12"/>
  <c r="G107" i="12"/>
  <c r="G110" i="12"/>
  <c r="G113" i="12"/>
  <c r="G114" i="12"/>
  <c r="G115" i="12"/>
  <c r="G116" i="12"/>
  <c r="G117" i="12"/>
  <c r="G118" i="12"/>
  <c r="G119" i="12"/>
  <c r="G120" i="12"/>
  <c r="G121" i="12"/>
  <c r="G122" i="12"/>
  <c r="G123" i="12"/>
  <c r="G124" i="12"/>
  <c r="G125" i="12"/>
  <c r="G126" i="12"/>
  <c r="G127" i="12"/>
  <c r="G128" i="12"/>
  <c r="G129" i="12"/>
  <c r="G130" i="12"/>
  <c r="G131" i="12"/>
  <c r="G132" i="12"/>
  <c r="G138" i="12"/>
  <c r="G140" i="12"/>
  <c r="G142" i="12"/>
  <c r="G144" i="12"/>
  <c r="G145" i="12"/>
  <c r="G146" i="12"/>
  <c r="G151" i="12"/>
  <c r="G152" i="12"/>
  <c r="G153" i="12"/>
  <c r="G154" i="12"/>
  <c r="G155" i="12"/>
  <c r="G157" i="12"/>
  <c r="G158" i="12"/>
  <c r="G163" i="12"/>
  <c r="G164" i="12"/>
  <c r="G166" i="12"/>
  <c r="G168" i="12"/>
  <c r="G171" i="12"/>
  <c r="G172" i="12"/>
  <c r="G177" i="12"/>
  <c r="G178" i="12"/>
  <c r="G179" i="12"/>
  <c r="G181" i="12"/>
  <c r="G182" i="12"/>
  <c r="G183" i="12"/>
  <c r="G184" i="12"/>
  <c r="G185" i="12"/>
  <c r="G191" i="12"/>
  <c r="G197" i="12"/>
  <c r="G198" i="12"/>
  <c r="G199" i="12"/>
  <c r="G200" i="12"/>
  <c r="G201" i="12"/>
  <c r="G202" i="12"/>
  <c r="G203" i="12"/>
  <c r="G38" i="12"/>
  <c r="G39" i="12"/>
  <c r="G42" i="12"/>
  <c r="G43" i="12"/>
  <c r="G37" i="12"/>
  <c r="G25" i="12"/>
  <c r="G26" i="12"/>
  <c r="F157" i="12"/>
  <c r="F144" i="12"/>
  <c r="F86" i="12"/>
  <c r="H86" i="12" s="1"/>
  <c r="E157" i="12"/>
  <c r="E156" i="12" s="1"/>
  <c r="E150" i="12"/>
  <c r="E152" i="12"/>
  <c r="E154" i="12"/>
  <c r="E149" i="12"/>
  <c r="E144" i="12"/>
  <c r="E143" i="12" s="1"/>
  <c r="D121" i="12"/>
  <c r="D122" i="12"/>
  <c r="D123" i="12"/>
  <c r="D130" i="12"/>
  <c r="D86" i="12"/>
  <c r="D54" i="12"/>
  <c r="D57" i="12"/>
  <c r="D53" i="12" s="1"/>
  <c r="D59" i="12"/>
  <c r="D61" i="12"/>
  <c r="D62" i="12"/>
  <c r="D64" i="12"/>
  <c r="D65" i="12"/>
  <c r="D147" i="12"/>
  <c r="D148" i="12"/>
  <c r="D149" i="12"/>
  <c r="D157" i="12"/>
  <c r="D156" i="12" s="1"/>
  <c r="D144" i="12"/>
  <c r="F154" i="12"/>
  <c r="H154" i="12" s="1"/>
  <c r="D154" i="12"/>
  <c r="F152" i="12"/>
  <c r="D152" i="12"/>
  <c r="F150" i="12"/>
  <c r="H150" i="12" s="1"/>
  <c r="D150" i="12"/>
  <c r="D143" i="12"/>
  <c r="F141" i="12"/>
  <c r="H141" i="12" s="1"/>
  <c r="E141" i="12"/>
  <c r="D141" i="12"/>
  <c r="F139" i="12"/>
  <c r="H139" i="12" s="1"/>
  <c r="E139" i="12"/>
  <c r="D139" i="12"/>
  <c r="F137" i="12"/>
  <c r="H137" i="12" s="1"/>
  <c r="E137" i="12"/>
  <c r="D137" i="12"/>
  <c r="D136" i="12" s="1"/>
  <c r="D135" i="12" s="1"/>
  <c r="G139" i="12" l="1"/>
  <c r="G137" i="12"/>
  <c r="G141" i="12"/>
  <c r="F143" i="12"/>
  <c r="H144" i="12"/>
  <c r="G150" i="12"/>
  <c r="F156" i="12"/>
  <c r="H157" i="12"/>
  <c r="G86" i="12"/>
  <c r="E148" i="12"/>
  <c r="E147" i="12" s="1"/>
  <c r="E133" i="12" s="1"/>
  <c r="E136" i="12"/>
  <c r="E135" i="12" s="1"/>
  <c r="E134" i="12" s="1"/>
  <c r="D134" i="12"/>
  <c r="D133" i="12" s="1"/>
  <c r="F149" i="12"/>
  <c r="F136" i="12"/>
  <c r="H49" i="12"/>
  <c r="F48" i="12"/>
  <c r="F47" i="12" s="1"/>
  <c r="F46" i="12" s="1"/>
  <c r="E48" i="12"/>
  <c r="E47" i="12" s="1"/>
  <c r="E46" i="12" s="1"/>
  <c r="E45" i="12" s="1"/>
  <c r="E44" i="12" s="1"/>
  <c r="D48" i="12"/>
  <c r="D52" i="12"/>
  <c r="F54" i="12"/>
  <c r="G53" i="12" s="1"/>
  <c r="E62" i="12"/>
  <c r="E61" i="12" s="1"/>
  <c r="E59" i="12"/>
  <c r="E53" i="12" s="1"/>
  <c r="E52" i="12" s="1"/>
  <c r="E27" i="12"/>
  <c r="F135" i="12" l="1"/>
  <c r="H135" i="12" s="1"/>
  <c r="H136" i="12"/>
  <c r="G136" i="12"/>
  <c r="H143" i="12"/>
  <c r="G143" i="12"/>
  <c r="F134" i="12"/>
  <c r="H149" i="12"/>
  <c r="G149" i="12"/>
  <c r="F148" i="12"/>
  <c r="F147" i="12" s="1"/>
  <c r="H156" i="12"/>
  <c r="G156" i="12"/>
  <c r="D47" i="12"/>
  <c r="G48" i="12"/>
  <c r="H53" i="12"/>
  <c r="H46" i="12"/>
  <c r="H48" i="12"/>
  <c r="F45" i="12"/>
  <c r="H47" i="12"/>
  <c r="G52" i="12"/>
  <c r="D16" i="8"/>
  <c r="E8" i="8"/>
  <c r="G8" i="8" s="1"/>
  <c r="D8" i="8"/>
  <c r="G135" i="12" l="1"/>
  <c r="H134" i="12"/>
  <c r="G134" i="12"/>
  <c r="F133" i="12"/>
  <c r="H147" i="12"/>
  <c r="G147" i="12"/>
  <c r="H148" i="12"/>
  <c r="G148" i="12"/>
  <c r="D46" i="12"/>
  <c r="G47" i="12"/>
  <c r="H45" i="12"/>
  <c r="F44" i="12"/>
  <c r="H52" i="12"/>
  <c r="G14" i="1"/>
  <c r="I74" i="3"/>
  <c r="K74" i="3" s="1"/>
  <c r="H133" i="12" l="1"/>
  <c r="G133" i="12"/>
  <c r="D45" i="12"/>
  <c r="G46" i="12"/>
  <c r="H44" i="12"/>
  <c r="H39" i="12"/>
  <c r="H38" i="12"/>
  <c r="G36" i="12"/>
  <c r="H35" i="12"/>
  <c r="G35" i="12"/>
  <c r="H31" i="12"/>
  <c r="F163" i="12"/>
  <c r="F170" i="12"/>
  <c r="E170" i="12"/>
  <c r="D170" i="12"/>
  <c r="G31" i="12"/>
  <c r="F69" i="12"/>
  <c r="E69" i="12"/>
  <c r="D69" i="12"/>
  <c r="D106" i="12"/>
  <c r="H74" i="3"/>
  <c r="H170" i="12" l="1"/>
  <c r="G170" i="12"/>
  <c r="H69" i="12"/>
  <c r="G69" i="12"/>
  <c r="D44" i="12"/>
  <c r="G44" i="12" s="1"/>
  <c r="G45" i="12"/>
  <c r="K22" i="1"/>
  <c r="J22" i="1"/>
  <c r="H44" i="3"/>
  <c r="H42" i="3"/>
  <c r="H40" i="3"/>
  <c r="H48" i="3"/>
  <c r="H53" i="3"/>
  <c r="H59" i="3"/>
  <c r="H66" i="3"/>
  <c r="H73" i="3"/>
  <c r="H78" i="3"/>
  <c r="H77" i="3" s="1"/>
  <c r="H81" i="3"/>
  <c r="H80" i="3" s="1"/>
  <c r="H89" i="3"/>
  <c r="H85" i="3"/>
  <c r="G89" i="3"/>
  <c r="G85" i="3"/>
  <c r="G81" i="3"/>
  <c r="G78" i="3"/>
  <c r="G74" i="3"/>
  <c r="G66" i="3"/>
  <c r="G59" i="3"/>
  <c r="G53" i="3"/>
  <c r="G48" i="3"/>
  <c r="G44" i="3"/>
  <c r="G42" i="3"/>
  <c r="G40" i="3"/>
  <c r="I89" i="3"/>
  <c r="K89" i="3" s="1"/>
  <c r="I14" i="3"/>
  <c r="H14" i="3"/>
  <c r="G14" i="3"/>
  <c r="G16" i="3"/>
  <c r="H16" i="3"/>
  <c r="I16" i="3"/>
  <c r="I48" i="3"/>
  <c r="K48" i="3" s="1"/>
  <c r="H29" i="3"/>
  <c r="H28" i="3" s="1"/>
  <c r="H25" i="3"/>
  <c r="H22" i="3"/>
  <c r="G22" i="3"/>
  <c r="H19" i="3"/>
  <c r="H18" i="3" s="1"/>
  <c r="H34" i="3"/>
  <c r="H33" i="3" s="1"/>
  <c r="H32" i="3" s="1"/>
  <c r="H11" i="3"/>
  <c r="H10" i="3" s="1"/>
  <c r="G34" i="3"/>
  <c r="G33" i="3" s="1"/>
  <c r="G32" i="3" s="1"/>
  <c r="I34" i="3"/>
  <c r="G11" i="3"/>
  <c r="G19" i="3"/>
  <c r="G18" i="3" s="1"/>
  <c r="G25" i="3"/>
  <c r="G29" i="3"/>
  <c r="G28" i="3" s="1"/>
  <c r="G9" i="11"/>
  <c r="G8" i="11"/>
  <c r="F9" i="11"/>
  <c r="F8" i="11"/>
  <c r="F124" i="12"/>
  <c r="F123" i="12" s="1"/>
  <c r="F15" i="12"/>
  <c r="D183" i="12"/>
  <c r="D182" i="12" s="1"/>
  <c r="D180" i="12"/>
  <c r="D178" i="12"/>
  <c r="D176" i="12"/>
  <c r="F202" i="12"/>
  <c r="F201" i="12" s="1"/>
  <c r="E202" i="12"/>
  <c r="E201" i="12" s="1"/>
  <c r="D202" i="12"/>
  <c r="F196" i="12"/>
  <c r="E196" i="12"/>
  <c r="E195" i="12" s="1"/>
  <c r="E194" i="12" s="1"/>
  <c r="E193" i="12" s="1"/>
  <c r="D196" i="12"/>
  <c r="D195" i="12" s="1"/>
  <c r="F190" i="12"/>
  <c r="E190" i="12"/>
  <c r="E189" i="12" s="1"/>
  <c r="D190" i="12"/>
  <c r="D189" i="12" s="1"/>
  <c r="E167" i="12"/>
  <c r="E165" i="12"/>
  <c r="D165" i="12"/>
  <c r="D167" i="12"/>
  <c r="D169" i="12"/>
  <c r="F178" i="12"/>
  <c r="F180" i="12"/>
  <c r="F183" i="12"/>
  <c r="F182" i="12" s="1"/>
  <c r="E183" i="12"/>
  <c r="E182" i="12" s="1"/>
  <c r="E180" i="12"/>
  <c r="E178" i="12"/>
  <c r="E169" i="12"/>
  <c r="F165" i="12"/>
  <c r="F167" i="12"/>
  <c r="F176" i="12"/>
  <c r="E176" i="12"/>
  <c r="E163" i="12"/>
  <c r="D163" i="12"/>
  <c r="E131" i="12"/>
  <c r="E130" i="12" s="1"/>
  <c r="E129" i="12" s="1"/>
  <c r="E127" i="12"/>
  <c r="E124" i="12"/>
  <c r="E123" i="12" s="1"/>
  <c r="E122" i="12" s="1"/>
  <c r="F131" i="12"/>
  <c r="F130" i="12" s="1"/>
  <c r="F127" i="12"/>
  <c r="D131" i="12"/>
  <c r="D124" i="12"/>
  <c r="D127" i="12"/>
  <c r="H196" i="12" l="1"/>
  <c r="G196" i="12"/>
  <c r="F189" i="12"/>
  <c r="H190" i="12"/>
  <c r="G190" i="12"/>
  <c r="H180" i="12"/>
  <c r="G180" i="12"/>
  <c r="H176" i="12"/>
  <c r="G176" i="12"/>
  <c r="H167" i="12"/>
  <c r="G167" i="12"/>
  <c r="H165" i="12"/>
  <c r="G165" i="12"/>
  <c r="J89" i="3"/>
  <c r="J85" i="3"/>
  <c r="H84" i="3"/>
  <c r="K85" i="3"/>
  <c r="J48" i="3"/>
  <c r="I33" i="3"/>
  <c r="K34" i="3"/>
  <c r="J34" i="3"/>
  <c r="K14" i="3"/>
  <c r="J14" i="3"/>
  <c r="K16" i="3"/>
  <c r="J16" i="3"/>
  <c r="G80" i="3"/>
  <c r="G77" i="3"/>
  <c r="J77" i="3" s="1"/>
  <c r="J78" i="3"/>
  <c r="G73" i="3"/>
  <c r="J74" i="3"/>
  <c r="E121" i="12"/>
  <c r="D175" i="12"/>
  <c r="D174" i="12" s="1"/>
  <c r="D173" i="12" s="1"/>
  <c r="E162" i="12"/>
  <c r="E161" i="12" s="1"/>
  <c r="E160" i="12" s="1"/>
  <c r="H39" i="3"/>
  <c r="G39" i="3"/>
  <c r="G84" i="3"/>
  <c r="H47" i="3"/>
  <c r="G47" i="3"/>
  <c r="I84" i="3"/>
  <c r="G10" i="3"/>
  <c r="H21" i="3"/>
  <c r="G21" i="3"/>
  <c r="D188" i="12"/>
  <c r="D187" i="12" s="1"/>
  <c r="D186" i="12" s="1"/>
  <c r="D201" i="12"/>
  <c r="D200" i="12" s="1"/>
  <c r="D199" i="12" s="1"/>
  <c r="D198" i="12" s="1"/>
  <c r="E200" i="12"/>
  <c r="E199" i="12" s="1"/>
  <c r="E198" i="12" s="1"/>
  <c r="F200" i="12"/>
  <c r="E192" i="12"/>
  <c r="F195" i="12"/>
  <c r="D162" i="12"/>
  <c r="D161" i="12" s="1"/>
  <c r="D160" i="12" s="1"/>
  <c r="E188" i="12"/>
  <c r="E187" i="12" s="1"/>
  <c r="F175" i="12"/>
  <c r="E175" i="12"/>
  <c r="E174" i="12" s="1"/>
  <c r="E173" i="12" s="1"/>
  <c r="F169" i="12"/>
  <c r="F129" i="12"/>
  <c r="F112" i="12"/>
  <c r="F106" i="12"/>
  <c r="E98" i="12"/>
  <c r="E94" i="12"/>
  <c r="E106" i="12"/>
  <c r="E105" i="12" s="1"/>
  <c r="E88" i="12"/>
  <c r="E86" i="12"/>
  <c r="E84" i="12"/>
  <c r="F84" i="12"/>
  <c r="D112" i="12"/>
  <c r="E112" i="12"/>
  <c r="E111" i="12" s="1"/>
  <c r="E109" i="12"/>
  <c r="E108" i="12" s="1"/>
  <c r="F109" i="12"/>
  <c r="E102" i="12"/>
  <c r="F102" i="12"/>
  <c r="F98" i="12"/>
  <c r="E92" i="12"/>
  <c r="F92" i="12"/>
  <c r="E119" i="12"/>
  <c r="F119" i="12"/>
  <c r="E116" i="12"/>
  <c r="F116" i="12"/>
  <c r="D109" i="12"/>
  <c r="D108" i="12" s="1"/>
  <c r="D105" i="12"/>
  <c r="D102" i="12"/>
  <c r="D119" i="12"/>
  <c r="D116" i="12"/>
  <c r="D98" i="12"/>
  <c r="D94" i="12"/>
  <c r="D92" i="12"/>
  <c r="D88" i="12"/>
  <c r="D84" i="12"/>
  <c r="F79" i="12"/>
  <c r="E74" i="12"/>
  <c r="E79" i="12"/>
  <c r="D79" i="12"/>
  <c r="D74" i="12"/>
  <c r="G16" i="12"/>
  <c r="G19" i="12"/>
  <c r="G20" i="12"/>
  <c r="G21" i="12"/>
  <c r="G23" i="12"/>
  <c r="G24" i="12"/>
  <c r="G28" i="12"/>
  <c r="G29" i="12"/>
  <c r="G30" i="12"/>
  <c r="G32" i="12"/>
  <c r="G33" i="12"/>
  <c r="H26" i="12"/>
  <c r="H28" i="12"/>
  <c r="H29" i="12"/>
  <c r="H30" i="12"/>
  <c r="H32" i="12"/>
  <c r="H33" i="12"/>
  <c r="H36" i="12"/>
  <c r="H37" i="12"/>
  <c r="H19" i="12"/>
  <c r="H20" i="12"/>
  <c r="H21" i="12"/>
  <c r="H23" i="12"/>
  <c r="H24" i="12"/>
  <c r="H25" i="12"/>
  <c r="H16" i="12"/>
  <c r="E66" i="12"/>
  <c r="F14" i="12"/>
  <c r="E15" i="12"/>
  <c r="E14" i="12" s="1"/>
  <c r="D15" i="12"/>
  <c r="D14" i="12" s="1"/>
  <c r="E22" i="12"/>
  <c r="F22" i="12"/>
  <c r="F18" i="12"/>
  <c r="E18" i="12"/>
  <c r="D18" i="12"/>
  <c r="D22" i="12"/>
  <c r="F27" i="12"/>
  <c r="D27" i="12"/>
  <c r="F41" i="12"/>
  <c r="E41" i="12"/>
  <c r="F34" i="12"/>
  <c r="E34" i="12"/>
  <c r="D34" i="12"/>
  <c r="D7" i="11"/>
  <c r="D6" i="11" s="1"/>
  <c r="E7" i="11"/>
  <c r="C7" i="11"/>
  <c r="C6" i="11" s="1"/>
  <c r="E25" i="8"/>
  <c r="G25" i="8" s="1"/>
  <c r="C25" i="8"/>
  <c r="D25" i="8"/>
  <c r="D47" i="8"/>
  <c r="D40" i="8"/>
  <c r="D38" i="8"/>
  <c r="D36" i="8"/>
  <c r="D32" i="8"/>
  <c r="F194" i="12" l="1"/>
  <c r="H195" i="12"/>
  <c r="G195" i="12"/>
  <c r="F188" i="12"/>
  <c r="H189" i="12"/>
  <c r="G189" i="12"/>
  <c r="F174" i="12"/>
  <c r="H175" i="12"/>
  <c r="G175" i="12"/>
  <c r="F161" i="12"/>
  <c r="H169" i="12"/>
  <c r="G169" i="12"/>
  <c r="H162" i="12"/>
  <c r="G162" i="12"/>
  <c r="H112" i="12"/>
  <c r="G112" i="12"/>
  <c r="F108" i="12"/>
  <c r="H109" i="12"/>
  <c r="G109" i="12"/>
  <c r="F105" i="12"/>
  <c r="H106" i="12"/>
  <c r="G106" i="12"/>
  <c r="H102" i="12"/>
  <c r="G102" i="12"/>
  <c r="H92" i="12"/>
  <c r="G92" i="12"/>
  <c r="H84" i="12"/>
  <c r="G84" i="12"/>
  <c r="H79" i="12"/>
  <c r="G79" i="12"/>
  <c r="F40" i="12"/>
  <c r="G40" i="12" s="1"/>
  <c r="G41" i="12"/>
  <c r="F25" i="8"/>
  <c r="H83" i="3"/>
  <c r="K84" i="3"/>
  <c r="I32" i="3"/>
  <c r="K33" i="3"/>
  <c r="J33" i="3"/>
  <c r="G83" i="3"/>
  <c r="J84" i="3"/>
  <c r="E159" i="12"/>
  <c r="F6" i="11"/>
  <c r="G6" i="11"/>
  <c r="D111" i="12"/>
  <c r="D159" i="12"/>
  <c r="E65" i="12"/>
  <c r="E64" i="12" s="1"/>
  <c r="E51" i="12" s="1"/>
  <c r="E40" i="12"/>
  <c r="H40" i="12" s="1"/>
  <c r="H41" i="12"/>
  <c r="D40" i="12"/>
  <c r="G38" i="3"/>
  <c r="H38" i="3"/>
  <c r="H37" i="3" s="1"/>
  <c r="H9" i="3"/>
  <c r="H8" i="3" s="1"/>
  <c r="G9" i="3"/>
  <c r="G8" i="3" s="1"/>
  <c r="F7" i="11"/>
  <c r="G7" i="11"/>
  <c r="E6" i="11"/>
  <c r="D194" i="12"/>
  <c r="D193" i="12" s="1"/>
  <c r="D192" i="12" s="1"/>
  <c r="F199" i="12"/>
  <c r="E83" i="12"/>
  <c r="D91" i="12"/>
  <c r="E115" i="12"/>
  <c r="E114" i="12" s="1"/>
  <c r="D115" i="12"/>
  <c r="D114" i="12" s="1"/>
  <c r="E91" i="12"/>
  <c r="D83" i="12"/>
  <c r="F115" i="12"/>
  <c r="E73" i="12"/>
  <c r="E72" i="12" s="1"/>
  <c r="E71" i="12" s="1"/>
  <c r="D73" i="12"/>
  <c r="G14" i="12"/>
  <c r="H34" i="12"/>
  <c r="H22" i="12"/>
  <c r="G27" i="12"/>
  <c r="G18" i="12"/>
  <c r="G34" i="12"/>
  <c r="H27" i="12"/>
  <c r="H18" i="12"/>
  <c r="H14" i="12"/>
  <c r="H15" i="12"/>
  <c r="G15" i="12"/>
  <c r="G22" i="12"/>
  <c r="E17" i="12"/>
  <c r="F17" i="12"/>
  <c r="D17" i="12"/>
  <c r="D31" i="8"/>
  <c r="E16" i="8"/>
  <c r="E40" i="8"/>
  <c r="G40" i="8" s="1"/>
  <c r="C47" i="8"/>
  <c r="C38" i="8"/>
  <c r="C36" i="8"/>
  <c r="C23" i="8"/>
  <c r="F23" i="8" s="1"/>
  <c r="C14" i="8"/>
  <c r="C12" i="8"/>
  <c r="F8" i="8"/>
  <c r="F193" i="12" l="1"/>
  <c r="H194" i="12"/>
  <c r="G194" i="12"/>
  <c r="F187" i="12"/>
  <c r="H188" i="12"/>
  <c r="G188" i="12"/>
  <c r="F173" i="12"/>
  <c r="H174" i="12"/>
  <c r="G174" i="12"/>
  <c r="F160" i="12"/>
  <c r="H161" i="12"/>
  <c r="G161" i="12"/>
  <c r="H108" i="12"/>
  <c r="G108" i="12"/>
  <c r="H105" i="12"/>
  <c r="G105" i="12"/>
  <c r="H91" i="12"/>
  <c r="G91" i="12"/>
  <c r="F40" i="8"/>
  <c r="G16" i="8"/>
  <c r="F16" i="8"/>
  <c r="J32" i="3"/>
  <c r="K32" i="3"/>
  <c r="G37" i="3"/>
  <c r="D13" i="12"/>
  <c r="C6" i="8"/>
  <c r="C31" i="8"/>
  <c r="E13" i="12"/>
  <c r="E12" i="12" s="1"/>
  <c r="E11" i="12" s="1"/>
  <c r="F192" i="12"/>
  <c r="F198" i="12"/>
  <c r="E186" i="12"/>
  <c r="D82" i="12"/>
  <c r="E82" i="12"/>
  <c r="E81" i="12" s="1"/>
  <c r="E50" i="12" s="1"/>
  <c r="G17" i="12"/>
  <c r="H17" i="12"/>
  <c r="E23" i="8"/>
  <c r="E14" i="8"/>
  <c r="G14" i="8" s="1"/>
  <c r="E12" i="8"/>
  <c r="G12" i="8" s="1"/>
  <c r="D23" i="8"/>
  <c r="D14" i="8"/>
  <c r="D12" i="8"/>
  <c r="E47" i="8"/>
  <c r="G47" i="8" s="1"/>
  <c r="E38" i="8"/>
  <c r="G38" i="8" s="1"/>
  <c r="E36" i="8"/>
  <c r="G36" i="8" s="1"/>
  <c r="E32" i="8"/>
  <c r="H192" i="12" l="1"/>
  <c r="G192" i="12"/>
  <c r="H193" i="12"/>
  <c r="G193" i="12"/>
  <c r="H187" i="12"/>
  <c r="G187" i="12"/>
  <c r="F186" i="12"/>
  <c r="H173" i="12"/>
  <c r="G173" i="12"/>
  <c r="F159" i="12"/>
  <c r="H160" i="12"/>
  <c r="G160" i="12"/>
  <c r="E10" i="12"/>
  <c r="F47" i="8"/>
  <c r="F38" i="8"/>
  <c r="F36" i="8"/>
  <c r="G32" i="8"/>
  <c r="F32" i="8"/>
  <c r="F14" i="8"/>
  <c r="F12" i="8"/>
  <c r="E7" i="8"/>
  <c r="E6" i="8" s="1"/>
  <c r="F6" i="8" s="1"/>
  <c r="E31" i="8"/>
  <c r="G31" i="8" s="1"/>
  <c r="D7" i="8"/>
  <c r="D6" i="8" s="1"/>
  <c r="G13" i="12"/>
  <c r="H13" i="12"/>
  <c r="I40" i="3"/>
  <c r="I42" i="3"/>
  <c r="I44" i="3"/>
  <c r="I53" i="3"/>
  <c r="I59" i="3"/>
  <c r="I66" i="3"/>
  <c r="I78" i="3"/>
  <c r="I81" i="3"/>
  <c r="I83" i="3"/>
  <c r="I29" i="3"/>
  <c r="I25" i="3"/>
  <c r="I19" i="3"/>
  <c r="I11" i="3"/>
  <c r="K9" i="1"/>
  <c r="K12" i="1"/>
  <c r="J12" i="1"/>
  <c r="J9" i="1"/>
  <c r="I8" i="1"/>
  <c r="I11" i="1"/>
  <c r="H11" i="1"/>
  <c r="H8" i="1"/>
  <c r="G11" i="1"/>
  <c r="G8" i="1"/>
  <c r="H186" i="12" l="1"/>
  <c r="G186" i="12"/>
  <c r="H159" i="12"/>
  <c r="G159" i="12"/>
  <c r="F31" i="8"/>
  <c r="J83" i="3"/>
  <c r="K83" i="3"/>
  <c r="K81" i="3"/>
  <c r="J81" i="3"/>
  <c r="K66" i="3"/>
  <c r="J66" i="3"/>
  <c r="K59" i="3"/>
  <c r="J59" i="3"/>
  <c r="K53" i="3"/>
  <c r="J53" i="3"/>
  <c r="K44" i="3"/>
  <c r="J44" i="3"/>
  <c r="K42" i="3"/>
  <c r="J42" i="3"/>
  <c r="K40" i="3"/>
  <c r="J40" i="3"/>
  <c r="J29" i="3"/>
  <c r="K29" i="3"/>
  <c r="K25" i="3"/>
  <c r="J25" i="3"/>
  <c r="J22" i="3"/>
  <c r="K22" i="3"/>
  <c r="K19" i="3"/>
  <c r="J19" i="3"/>
  <c r="J11" i="3"/>
  <c r="K11" i="3"/>
  <c r="G6" i="8"/>
  <c r="F7" i="8"/>
  <c r="E9" i="12"/>
  <c r="E8" i="12" s="1"/>
  <c r="E7" i="12" s="1"/>
  <c r="E6" i="12" s="1"/>
  <c r="G7" i="8"/>
  <c r="I28" i="3"/>
  <c r="I18" i="3"/>
  <c r="I80" i="3"/>
  <c r="I73" i="3"/>
  <c r="I21" i="3"/>
  <c r="I77" i="3"/>
  <c r="J11" i="1"/>
  <c r="J8" i="1"/>
  <c r="H14" i="1"/>
  <c r="K8" i="1"/>
  <c r="I39" i="3"/>
  <c r="I10" i="3"/>
  <c r="I47" i="3"/>
  <c r="K11" i="1"/>
  <c r="I14" i="1"/>
  <c r="D129" i="12"/>
  <c r="K80" i="3" l="1"/>
  <c r="J80" i="3"/>
  <c r="K73" i="3"/>
  <c r="J73" i="3"/>
  <c r="K47" i="3"/>
  <c r="J47" i="3"/>
  <c r="K39" i="3"/>
  <c r="J39" i="3"/>
  <c r="J28" i="3"/>
  <c r="K28" i="3"/>
  <c r="J21" i="3"/>
  <c r="K21" i="3"/>
  <c r="K18" i="3"/>
  <c r="J18" i="3"/>
  <c r="K10" i="3"/>
  <c r="J10" i="3"/>
  <c r="I9" i="3"/>
  <c r="I38" i="3"/>
  <c r="J14" i="1"/>
  <c r="K38" i="3" l="1"/>
  <c r="J38" i="3"/>
  <c r="K9" i="3"/>
  <c r="J9" i="3"/>
  <c r="I37" i="3"/>
  <c r="D81" i="12"/>
  <c r="F88" i="12"/>
  <c r="D72" i="12"/>
  <c r="D71" i="12" s="1"/>
  <c r="F66" i="12"/>
  <c r="F65" i="12" s="1"/>
  <c r="D51" i="12"/>
  <c r="D12" i="12"/>
  <c r="D11" i="12" s="1"/>
  <c r="H88" i="12" l="1"/>
  <c r="G88" i="12"/>
  <c r="H74" i="12"/>
  <c r="G74" i="12"/>
  <c r="H65" i="12"/>
  <c r="G65" i="12"/>
  <c r="K37" i="3"/>
  <c r="J37" i="3"/>
  <c r="D50" i="12"/>
  <c r="D10" i="12" s="1"/>
  <c r="J8" i="3"/>
  <c r="K8" i="3"/>
  <c r="F114" i="12"/>
  <c r="F122" i="12"/>
  <c r="H83" i="12" l="1"/>
  <c r="G83" i="12"/>
  <c r="H73" i="12"/>
  <c r="G73" i="12"/>
  <c r="F121" i="12"/>
  <c r="F72" i="12"/>
  <c r="F64" i="12"/>
  <c r="F12" i="12"/>
  <c r="F51" i="12" l="1"/>
  <c r="G51" i="12" s="1"/>
  <c r="H64" i="12"/>
  <c r="G64" i="12"/>
  <c r="H72" i="12"/>
  <c r="G72" i="12"/>
  <c r="H51" i="12"/>
  <c r="D9" i="12"/>
  <c r="D8" i="12" s="1"/>
  <c r="D7" i="12" s="1"/>
  <c r="D6" i="12" s="1"/>
  <c r="G12" i="12"/>
  <c r="H12" i="12"/>
  <c r="F11" i="12"/>
  <c r="F111" i="12"/>
  <c r="F71" i="12"/>
  <c r="H111" i="12" l="1"/>
  <c r="G111" i="12"/>
  <c r="H71" i="12"/>
  <c r="G71" i="12"/>
  <c r="F82" i="12"/>
  <c r="F81" i="12" s="1"/>
  <c r="H11" i="12"/>
  <c r="G11" i="12"/>
  <c r="H82" i="12" l="1"/>
  <c r="G82" i="12"/>
  <c r="F50" i="12" l="1"/>
  <c r="F10" i="12" s="1"/>
  <c r="H81" i="12"/>
  <c r="G81" i="12"/>
  <c r="G10" i="12"/>
  <c r="G50" i="12"/>
  <c r="H50" i="12"/>
  <c r="F9" i="12" l="1"/>
  <c r="H9" i="12" s="1"/>
  <c r="H10" i="12"/>
  <c r="G9" i="12" l="1"/>
  <c r="F8" i="12"/>
  <c r="G8" i="12" s="1"/>
  <c r="H8" i="12" l="1"/>
  <c r="F7" i="12"/>
  <c r="F6" i="12" s="1"/>
  <c r="G7" i="12" l="1"/>
  <c r="H7" i="12"/>
  <c r="H6" i="12"/>
  <c r="G6" i="12"/>
</calcChain>
</file>

<file path=xl/sharedStrings.xml><?xml version="1.0" encoding="utf-8"?>
<sst xmlns="http://schemas.openxmlformats.org/spreadsheetml/2006/main" count="526" uniqueCount="303">
  <si>
    <t>PRIHODI UKUPNO</t>
  </si>
  <si>
    <t>RASHODI UKUPNO</t>
  </si>
  <si>
    <t>Prihodi poslovanja</t>
  </si>
  <si>
    <t>Rashodi poslovanja</t>
  </si>
  <si>
    <t>Rashodi za zaposlene</t>
  </si>
  <si>
    <t>Rashodi za nabavu nefinancijske imovine</t>
  </si>
  <si>
    <t>BROJČANA OZNAKA I NAZIV</t>
  </si>
  <si>
    <t>Primici od financijske imovine i zaduživanja</t>
  </si>
  <si>
    <t>Izdaci za financijsku imovinu i otplate zajmova</t>
  </si>
  <si>
    <t>I. OPĆI DIO</t>
  </si>
  <si>
    <t>Materijalni rashodi</t>
  </si>
  <si>
    <t>Primici od zaduživanja</t>
  </si>
  <si>
    <t>Izdaci za otplatu glavnice primljenih kredita i zajmova</t>
  </si>
  <si>
    <t>…</t>
  </si>
  <si>
    <t>INDEKS</t>
  </si>
  <si>
    <t>6=5/2*100</t>
  </si>
  <si>
    <t>7=5/4*100</t>
  </si>
  <si>
    <t>Pomoći iz inozemstva i od subjekata unutar općeg proračuna</t>
  </si>
  <si>
    <t>….</t>
  </si>
  <si>
    <t>Plaće (Bruto)</t>
  </si>
  <si>
    <t>Plaće za redovan rad</t>
  </si>
  <si>
    <t>Naknade troškova zaposlenima</t>
  </si>
  <si>
    <t>Službena putovanja</t>
  </si>
  <si>
    <t>31 Vlastiti prihodi</t>
  </si>
  <si>
    <t>3 Vlastiti prihodi</t>
  </si>
  <si>
    <t>21 Doprinosi za mirovinsko osiguranje</t>
  </si>
  <si>
    <t>2 Doprinosi</t>
  </si>
  <si>
    <t>12 Sredstva učešća za pomoći</t>
  </si>
  <si>
    <t>11 Opći prihodi i primici</t>
  </si>
  <si>
    <t>1 Opći prihodi i primici</t>
  </si>
  <si>
    <t>UKUPNO RASHODI</t>
  </si>
  <si>
    <t xml:space="preserve">UKUPNO PRIHODI </t>
  </si>
  <si>
    <t xml:space="preserve">IZVJEŠTAJ RAČUNA FINANCIRANJA PREMA EKONOMSKOJ KLASIFIKACIJI </t>
  </si>
  <si>
    <t>Primljeni krediti i zajmovi od međunarodnih organizacija, institucija i tijela EU te inozemnih vlada</t>
  </si>
  <si>
    <t>Primljeni zajmovi od međunarodnih organizacija</t>
  </si>
  <si>
    <t>Otplata glavnice primljenih kredita i zajmova od međunarodnih organizacija, institucija i tijela EU te inozemnih vlada</t>
  </si>
  <si>
    <t>Otplata glavnice primljenih zajmova od međunarodnih organizacija</t>
  </si>
  <si>
    <t>IZVJEŠTAJ RAČUNA FINANCIRANJA PREMA IZVORIMA FINANCIRANJA</t>
  </si>
  <si>
    <t>UKUPNO PRIMICI</t>
  </si>
  <si>
    <t xml:space="preserve">UKUPNO IZDACI </t>
  </si>
  <si>
    <t>INDEKS**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</si>
  <si>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</si>
  <si>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</si>
  <si>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</si>
  <si>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</si>
  <si>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</si>
  <si>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7 PRIHODI OD PRODAJE NEFINANCIJSKE IMOVINE</t>
  </si>
  <si>
    <t>RAZLIKA - VIŠAK MANJAK</t>
  </si>
  <si>
    <t xml:space="preserve"> RAČUN FINANCIRANJA</t>
  </si>
  <si>
    <t>09 Obrazovanje</t>
  </si>
  <si>
    <t>091 predškolsko i osnovno obrazovanje</t>
  </si>
  <si>
    <t>096 dodatne usluge u obrazovanju</t>
  </si>
  <si>
    <t>IZVRŠENJE RASHODA I IZDATAKA PO EKONOMSKOJ I PROGRAMSKOJ KLASIFIKACIJI</t>
  </si>
  <si>
    <t>I IZVORIMA FINANCIRANJA</t>
  </si>
  <si>
    <t>RAČUN</t>
  </si>
  <si>
    <t>VRSTA RASHODA / IZDATAKA</t>
  </si>
  <si>
    <t>INDEKS 5/3*100</t>
  </si>
  <si>
    <t>RASHODI POSLOVANJA</t>
  </si>
  <si>
    <t>Stručno usavršavanje zaposlenika</t>
  </si>
  <si>
    <t>Rashodi za materijal i energiju</t>
  </si>
  <si>
    <t>Uredski materijal i ostali materijalni rashodi</t>
  </si>
  <si>
    <t>Materijal i sirovine</t>
  </si>
  <si>
    <t>Energija</t>
  </si>
  <si>
    <t>Sitni inventar i auto gume</t>
  </si>
  <si>
    <t>Rashodi za usluge</t>
  </si>
  <si>
    <t>Usluge telefona, pošte i prijevoza</t>
  </si>
  <si>
    <t>Komunalne usluge</t>
  </si>
  <si>
    <t>Zdravstvene i veterinarske usluge</t>
  </si>
  <si>
    <t>Intelektualne i osobne usluge</t>
  </si>
  <si>
    <t>Računalne usluge</t>
  </si>
  <si>
    <t>Ostale usluge</t>
  </si>
  <si>
    <t>Ostali nespomenuti rashodi poslovanja</t>
  </si>
  <si>
    <t>Premije osiguranja</t>
  </si>
  <si>
    <t>Reprezentacija</t>
  </si>
  <si>
    <t>Članarine</t>
  </si>
  <si>
    <t>Pristojbe i naknade</t>
  </si>
  <si>
    <t>Financijski  rashodi</t>
  </si>
  <si>
    <t>Ostali financijski rashodi</t>
  </si>
  <si>
    <t>Bankarske usluge i usluge platnog prometa</t>
  </si>
  <si>
    <t>Zatezne kamate</t>
  </si>
  <si>
    <t>Rashodi za nabavu proizvedene dugotrajne  imovine</t>
  </si>
  <si>
    <t>Postrojenja i oprema</t>
  </si>
  <si>
    <t xml:space="preserve">Izvor  5.3. POMOĆI </t>
  </si>
  <si>
    <t>Ostali rashodi za zaposlene</t>
  </si>
  <si>
    <t>Doprinosi na plaće</t>
  </si>
  <si>
    <t>Doprinosi za obvezno zdravstveno osiguranje</t>
  </si>
  <si>
    <t>Doprinosi za obvezno osiguranje u slučaju nezaposlenosti</t>
  </si>
  <si>
    <t>Uredska oprema i namještaj</t>
  </si>
  <si>
    <t xml:space="preserve">Izvor  6.1. DONACIJE </t>
  </si>
  <si>
    <t>Prihodi po posebnim propisima</t>
  </si>
  <si>
    <t xml:space="preserve">Pomoći proračunskim korisnicima iz proračuna koji im nije nadležan </t>
  </si>
  <si>
    <t xml:space="preserve">Tekuće pomoći proračunskim korisnicima iz proračuna koji im nije nadležan </t>
  </si>
  <si>
    <t xml:space="preserve">Kapitalne  pomoći proračunskim korisnicima iz proračuna koji im nije nadležan </t>
  </si>
  <si>
    <t>Prihodi od upravnih i administrativnih pristojbi, pristojbi po posebnim propisima i naknadama</t>
  </si>
  <si>
    <t xml:space="preserve">Ostali nespomenuti prihodi </t>
  </si>
  <si>
    <t>Prihodi od prodaje proizvoda i robe te pruženih usluga i prihodi od donacija</t>
  </si>
  <si>
    <t xml:space="preserve">Prihodi od prodaje proizvoda i robe te pruženih usluga </t>
  </si>
  <si>
    <t xml:space="preserve">Prihodi od pruženih usluga </t>
  </si>
  <si>
    <t>Donacije od pravnih i fizičkih osoba izvan općeg proračuna i povrat donacije po protestiranim jamstvima</t>
  </si>
  <si>
    <t xml:space="preserve">Tekuće donacije </t>
  </si>
  <si>
    <t xml:space="preserve">Kapitalne donacije </t>
  </si>
  <si>
    <t xml:space="preserve">Prihodi iz nadležnog proračuna i od HZZO-a temeljem ugovronih obveza </t>
  </si>
  <si>
    <t>Prihodi iz nadležnog proračuna za financiranje redovne djelatnosti proračunskih korisnika</t>
  </si>
  <si>
    <t>Prihodi iz nadležnog proračuna za financiranje rashoda poslovanja</t>
  </si>
  <si>
    <t xml:space="preserve">Prihodi iz nadležnog proračuna za financiranje rashoda za nabavu nefinancijske imovine </t>
  </si>
  <si>
    <t xml:space="preserve">Materijalni rashodi </t>
  </si>
  <si>
    <t xml:space="preserve">Naknade za prijevoz,za rad na terenu i odvojeni život </t>
  </si>
  <si>
    <t xml:space="preserve">Stručno usavršavanje </t>
  </si>
  <si>
    <t xml:space="preserve">Rashodi za materijal i energiju </t>
  </si>
  <si>
    <t xml:space="preserve">Materijal i sirovine </t>
  </si>
  <si>
    <t xml:space="preserve">Energija </t>
  </si>
  <si>
    <t>Sitni inventar</t>
  </si>
  <si>
    <t>Službena,radna i zaštitna odjeća i obuća</t>
  </si>
  <si>
    <t xml:space="preserve">Rashodi za usluge </t>
  </si>
  <si>
    <t xml:space="preserve">Komunalne usluge </t>
  </si>
  <si>
    <t xml:space="preserve">Zdravstvene i veterinarske usluge </t>
  </si>
  <si>
    <t xml:space="preserve">Intelektualne i osobne usluge </t>
  </si>
  <si>
    <t xml:space="preserve">Računalne usluge </t>
  </si>
  <si>
    <t xml:space="preserve">Ostale usluge </t>
  </si>
  <si>
    <t xml:space="preserve">Članarine </t>
  </si>
  <si>
    <t xml:space="preserve">Pristojbe i naknade </t>
  </si>
  <si>
    <t>Troškovi sudskih postupaka</t>
  </si>
  <si>
    <t>Financijski rashodi</t>
  </si>
  <si>
    <t xml:space="preserve">Ostali financijski rashodi </t>
  </si>
  <si>
    <t xml:space="preserve">Zatezne kamate </t>
  </si>
  <si>
    <t xml:space="preserve">Ostali rashodi </t>
  </si>
  <si>
    <t>Tekuće donacije u naravi</t>
  </si>
  <si>
    <t xml:space="preserve">Rashodi za nabavu nefinacijske imovine </t>
  </si>
  <si>
    <t xml:space="preserve">Rashodi za nabavu proizvedene dug. Imovine </t>
  </si>
  <si>
    <t>Knjige, umjetnička djela i ostale izložbene vrijednosti</t>
  </si>
  <si>
    <t xml:space="preserve">Knjige </t>
  </si>
  <si>
    <t xml:space="preserve">3.1. Vlastiti prihodi </t>
  </si>
  <si>
    <t xml:space="preserve">4.2. Prihodi za posebne namjene </t>
  </si>
  <si>
    <t xml:space="preserve"> OPĆI PRIHODI I PRIMICI</t>
  </si>
  <si>
    <t xml:space="preserve"> VLASTITI PRIHODI </t>
  </si>
  <si>
    <t xml:space="preserve"> PRIHODI ZA POSEBNE NAMJENE </t>
  </si>
  <si>
    <t>POMOĆI</t>
  </si>
  <si>
    <t xml:space="preserve">DONACIJE </t>
  </si>
  <si>
    <t xml:space="preserve">6.2. Donacije </t>
  </si>
  <si>
    <t xml:space="preserve">Rashodi za zaposlene </t>
  </si>
  <si>
    <t xml:space="preserve">Izvor  4.2. PRIHODI ZA POSEBNE NAMJENE </t>
  </si>
  <si>
    <t>Prijenosi između proračunskih korisnika istog proračuna</t>
  </si>
  <si>
    <t>Tekući prijenosi između proračunskih korisnika istog proračuna temeljem prijenosa EU sredstava</t>
  </si>
  <si>
    <t>Naknade građanima i kućanstvima na temelju osiguranja i druge naknade</t>
  </si>
  <si>
    <t>Ostale naknade građanima i kućanstvima iz proračuna</t>
  </si>
  <si>
    <t>Naknade građanima i kućanstvima u naravi</t>
  </si>
  <si>
    <t>5.1. Pomoći - Projekt "Školska shema"</t>
  </si>
  <si>
    <t>5.1. Pomoći - Projekt "Školski medni dan"</t>
  </si>
  <si>
    <t>5.3. Pomoći - Plaće i pomoći</t>
  </si>
  <si>
    <t>5.2. Opći prihodi i primici - Decentralizirana sredstva</t>
  </si>
  <si>
    <t>5.3. Pomoći - Prehrana za učenike OŠ</t>
  </si>
  <si>
    <t>5=4/2*100</t>
  </si>
  <si>
    <t>6=4/3*100</t>
  </si>
  <si>
    <t>VIŠAK PRIHODA POSLOVANJA</t>
  </si>
  <si>
    <t>5.3. Pomoći</t>
  </si>
  <si>
    <t>Izvor  5.2. DECENTRALIZIRANA SREDSTVA</t>
  </si>
  <si>
    <t>Program 6000 Odgoj i obrazovanje</t>
  </si>
  <si>
    <t>Aktivnost A600002 Osnovno školstvo</t>
  </si>
  <si>
    <t xml:space="preserve">INDEKS </t>
  </si>
  <si>
    <t>6=5/3*100</t>
  </si>
  <si>
    <t>RAZDJEL 006 UO ZA OBRAZOVANJE, ŠPORT I KULTURU</t>
  </si>
  <si>
    <t>GLAVA 00601 OSNOVNE ŠKOLE</t>
  </si>
  <si>
    <t>PRORAČUNSKI KORISNIK 9941 OŠ ANTUNA MATIJE RELJKOVIĆA, BEBRINA</t>
  </si>
  <si>
    <t>GLAVNI PROGRAM A05 OBRAZOVANJE, ŠPORT I KULTURA</t>
  </si>
  <si>
    <t>POZICIJE</t>
  </si>
  <si>
    <t>R0744-01</t>
  </si>
  <si>
    <t>R0744</t>
  </si>
  <si>
    <t>R0745</t>
  </si>
  <si>
    <t>R2229</t>
  </si>
  <si>
    <t>Ostale naknade troškova zaposlenima</t>
  </si>
  <si>
    <t>R0746</t>
  </si>
  <si>
    <t>R0748</t>
  </si>
  <si>
    <t>R0750</t>
  </si>
  <si>
    <t>R2231</t>
  </si>
  <si>
    <t>R0751</t>
  </si>
  <si>
    <t>Službena radna i zaštitna odjeća</t>
  </si>
  <si>
    <t>R0755</t>
  </si>
  <si>
    <t>R0756</t>
  </si>
  <si>
    <t>R2137</t>
  </si>
  <si>
    <t>R0757</t>
  </si>
  <si>
    <t>R0758</t>
  </si>
  <si>
    <t>R0759</t>
  </si>
  <si>
    <t>R0760</t>
  </si>
  <si>
    <t>R2220</t>
  </si>
  <si>
    <t>R2300</t>
  </si>
  <si>
    <t>R2613</t>
  </si>
  <si>
    <t>R0761</t>
  </si>
  <si>
    <t>R2072</t>
  </si>
  <si>
    <t xml:space="preserve">Aktivnost A60006 Financiranje iznad minimalnog standarda </t>
  </si>
  <si>
    <t>Izvor  3.1. VLASTITI PRIHODI - PK</t>
  </si>
  <si>
    <t>R0762</t>
  </si>
  <si>
    <t>R2228</t>
  </si>
  <si>
    <t>R2227</t>
  </si>
  <si>
    <t>Uređaji, strojevi i oprema za ostale namjene</t>
  </si>
  <si>
    <t>R2230</t>
  </si>
  <si>
    <t>R2232</t>
  </si>
  <si>
    <t>R2234</t>
  </si>
  <si>
    <t>R0763</t>
  </si>
  <si>
    <t>R2224</t>
  </si>
  <si>
    <t>R2226</t>
  </si>
  <si>
    <t>R2225</t>
  </si>
  <si>
    <t>R4153-01</t>
  </si>
  <si>
    <t xml:space="preserve">R4153 </t>
  </si>
  <si>
    <t>R4153-3</t>
  </si>
  <si>
    <t>R5038</t>
  </si>
  <si>
    <t>R4153-4</t>
  </si>
  <si>
    <t>R3721</t>
  </si>
  <si>
    <t>R3721-1</t>
  </si>
  <si>
    <t>R4929</t>
  </si>
  <si>
    <t>R2233-1</t>
  </si>
  <si>
    <t>R4598</t>
  </si>
  <si>
    <t>Naknade za prijevoz, za rad na terenu i odvojeni život</t>
  </si>
  <si>
    <t>R5017</t>
  </si>
  <si>
    <t>R5039</t>
  </si>
  <si>
    <t>R5040</t>
  </si>
  <si>
    <t>R5068</t>
  </si>
  <si>
    <t>R3721-01</t>
  </si>
  <si>
    <t>R2232-1</t>
  </si>
  <si>
    <t>R3858</t>
  </si>
  <si>
    <t>R5018</t>
  </si>
  <si>
    <t xml:space="preserve">Naknade građanima i kućanstvima   </t>
  </si>
  <si>
    <t>R4946</t>
  </si>
  <si>
    <t>R2935-1</t>
  </si>
  <si>
    <t>R2935-2</t>
  </si>
  <si>
    <t>Izvor  5.1. POMOĆI - BPŽ</t>
  </si>
  <si>
    <t>Izvor 1.1. OPĆI PRIHODI I PRIMICI</t>
  </si>
  <si>
    <t>Bruto plaće</t>
  </si>
  <si>
    <t>Izvor 5.1. POMOĆI - BPŽ</t>
  </si>
  <si>
    <t>Aktivnost A600031 Prehrana za učenike osnovnih škola</t>
  </si>
  <si>
    <t>Izvor  5.3. POMOĆI - PK</t>
  </si>
  <si>
    <t>R5012</t>
  </si>
  <si>
    <t>Aktivnost A600014 Projekt "Školska shema"</t>
  </si>
  <si>
    <t>R3750-2</t>
  </si>
  <si>
    <t>Aktivnost A600027 Projekt "Medni dan"</t>
  </si>
  <si>
    <t>R4225</t>
  </si>
  <si>
    <t>Vlastiti izvori</t>
  </si>
  <si>
    <t>Rezultat poslovanja</t>
  </si>
  <si>
    <t>Višak/ manjak prihoda</t>
  </si>
  <si>
    <t>Višak prihoda poslovanja</t>
  </si>
  <si>
    <t>UKUPNI PRIHODI I PRENESENI REZULTAT</t>
  </si>
  <si>
    <t>Prihodi od prodaje proizvoda i roba</t>
  </si>
  <si>
    <t xml:space="preserve">UKUPNI RASHODI </t>
  </si>
  <si>
    <t>Pomoći od izvanproračunskih korisnika</t>
  </si>
  <si>
    <t>Tekuće pomoći od izvanproračunskih korisnika</t>
  </si>
  <si>
    <t>A. SAŽETAK  RAČUNA PRIHODA I RASHODA I  RAČUNA FINANCIRANJA</t>
  </si>
  <si>
    <t>1. SAŽETAK  RAČUNA PRIHODA I RASHODA</t>
  </si>
  <si>
    <t>2. SAŽETAK RAČUNA FINANCIRANJA</t>
  </si>
  <si>
    <t xml:space="preserve">B.  RAČUN PRIHODA I RASHODA </t>
  </si>
  <si>
    <t>IZVJEŠTAJ O PRIHODIMA I RASHODIMA PREMA EKONOMSKOJ KLASIFIKACIJI 4 RAZINA</t>
  </si>
  <si>
    <t>C. IZVJEŠTAJ O PRIHODIMA I RASHODIMA PREMA IZVORIMA FINANCIRANJA</t>
  </si>
  <si>
    <t>D. IZVJEŠTAJ O RASHODIMA PREMA FUNKCIJSKOJ KLASIFIKACIJI</t>
  </si>
  <si>
    <t xml:space="preserve">II. POSEBNI DIO </t>
  </si>
  <si>
    <t>RAZLIKA PRIMITAKA I IZDATAKA</t>
  </si>
  <si>
    <t>PRENESENI VIŠAK/ MANJAK IZ PRETHODNE GODINE</t>
  </si>
  <si>
    <t>PRIJENOS VIŠKA/ MANJKA U SLJEDEĆE RAZDOBLJE/ GODINU</t>
  </si>
  <si>
    <t>R5700</t>
  </si>
  <si>
    <t>Knjige</t>
  </si>
  <si>
    <t>UKUPNO PRIHODI + VIŠAK PRIHODA POSLOVANJA</t>
  </si>
  <si>
    <t>Donacije i ostali rashodi</t>
  </si>
  <si>
    <t xml:space="preserve">OSTVARENJE/IZVRŠENJE              1-6/2024. </t>
  </si>
  <si>
    <t>IZVORNI PLAN ILI REBALANS 2025.</t>
  </si>
  <si>
    <t xml:space="preserve">OSTVARENJE/IZVRŠENJE 
1-6/2025. </t>
  </si>
  <si>
    <t>IZVJEŠTAJ O IZVRŠENJU FINANCIJSKOG PLANA OSNOVNE ŠKOLE ANTUN MATIJA RELJKOVIĆ ZA RAZDOBLJE OD 01.01.2025. DO 30.06.2025. GODINE</t>
  </si>
  <si>
    <t>IZVORNI PLAN ILI REBALANS 2025.*</t>
  </si>
  <si>
    <t>OSTVARENJE/IZVRŠENJE 
1-6/2024.</t>
  </si>
  <si>
    <t>IZVRŠENJE 
1-6/2025</t>
  </si>
  <si>
    <t>OSTVARENJE/ IZVRŠENJE                      1-6/2024.</t>
  </si>
  <si>
    <t>IZVORNI PLAN/ REBALANS 2025.</t>
  </si>
  <si>
    <t>OSTVARENJE/ IZVRŠENJE 1-6/2025.</t>
  </si>
  <si>
    <t>1.1. Opći prihodi i primici - S osmjehom u školu 7</t>
  </si>
  <si>
    <t>5.1. Pomoći - S osmjehom u školu 7</t>
  </si>
  <si>
    <t>R6167</t>
  </si>
  <si>
    <t>Aktivnost A600018 S osmjehom u školu 7</t>
  </si>
  <si>
    <t>R6034</t>
  </si>
  <si>
    <t>R6035</t>
  </si>
  <si>
    <t>R6036</t>
  </si>
  <si>
    <t>R6037</t>
  </si>
  <si>
    <t>R6087</t>
  </si>
  <si>
    <t>R6038</t>
  </si>
  <si>
    <t>R6039</t>
  </si>
  <si>
    <t>R6040</t>
  </si>
  <si>
    <t>R6041</t>
  </si>
  <si>
    <t>R6088</t>
  </si>
  <si>
    <t>Kapitalni projekt K600003 Ulaganja u osnovne škole</t>
  </si>
  <si>
    <t>R6166</t>
  </si>
  <si>
    <t>Oprema za održavanje i zaštitu</t>
  </si>
  <si>
    <t>Aktivnost A600018 S osmjehom u školu 6</t>
  </si>
  <si>
    <t>R5208</t>
  </si>
  <si>
    <t>R5210</t>
  </si>
  <si>
    <t>R5212</t>
  </si>
  <si>
    <t>R5738</t>
  </si>
  <si>
    <t>R5214</t>
  </si>
  <si>
    <t>R5209</t>
  </si>
  <si>
    <t>R5211</t>
  </si>
  <si>
    <t>R5213</t>
  </si>
  <si>
    <t>R5215</t>
  </si>
  <si>
    <t>1.1. Opći prihodi i primici - S osmjehom u školu 6</t>
  </si>
  <si>
    <t>5.1. Pomoći - S osmjehom u školu 6</t>
  </si>
  <si>
    <t>OSTVARENJE/IZVRŠENJE  1-6/2024.</t>
  </si>
  <si>
    <t>OSTVARENJE/IZVRŠENJE 
1-6/2025.</t>
  </si>
  <si>
    <t>IZVRŠENJE 
1-6/2024</t>
  </si>
  <si>
    <t>R6176</t>
  </si>
  <si>
    <t>R6191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</si>
</sst>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kn&quot;_-;\-* #,##0.00\ &quot;kn&quot;_-;_-* &quot;-&quot;??\ &quot;kn&quot;_-;_-@_-"/>
    <numFmt numFmtId="43" formatCode="_-* #,##0.00\ _k_n_-;\-* #,##0.00\ _k_n_-;_-* &quot;-&quot;??\ _k_n_-;_-@_-"/>
  </numFmts>
  <fonts count="4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b/>
      <i/>
      <sz val="10"/>
      <name val="Arial"/>
      <family val="2"/>
      <charset val="238"/>
    </font>
    <font>
      <b/>
      <sz val="11"/>
      <color indexed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9"/>
      <color indexed="8"/>
      <name val="Calibri"/>
      <family val="2"/>
      <charset val="238"/>
    </font>
    <font>
      <b/>
      <sz val="9"/>
      <name val="Calibri"/>
      <family val="2"/>
      <charset val="238"/>
    </font>
    <font>
      <sz val="9"/>
      <color indexed="8"/>
      <name val="Calibri"/>
      <family val="2"/>
      <charset val="238"/>
    </font>
    <font>
      <i/>
      <sz val="9"/>
      <name val="Calibri"/>
      <family val="2"/>
      <charset val="238"/>
    </font>
    <font>
      <sz val="9"/>
      <color theme="1"/>
      <name val="Calibri"/>
      <family val="2"/>
      <charset val="238"/>
    </font>
    <font>
      <b/>
      <sz val="9"/>
      <color theme="1"/>
      <name val="Calibri"/>
      <family val="2"/>
      <charset val="238"/>
    </font>
    <font>
      <b/>
      <sz val="12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i/>
      <sz val="10"/>
      <color indexed="8"/>
      <name val="Arial"/>
      <family val="2"/>
      <charset val="238"/>
    </font>
    <font>
      <b/>
      <i/>
      <sz val="11"/>
      <color theme="1"/>
      <name val="Calibri"/>
      <family val="2"/>
      <charset val="238"/>
      <scheme val="minor"/>
    </font>
    <font>
      <b/>
      <sz val="9"/>
      <color rgb="FF00000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9"/>
      <color rgb="FF00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sz val="10"/>
      <color indexed="8"/>
      <name val="MS Sans Serif"/>
      <charset val="238"/>
    </font>
    <font>
      <b/>
      <i/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0" fontId="40" fillId="0" borderId="0"/>
    <xf numFmtId="9" fontId="16" fillId="0" borderId="0" applyFont="0" applyFill="0" applyBorder="0" applyAlignment="0" applyProtection="0"/>
  </cellStyleXfs>
  <cellXfs count="270">
    <xf numFmtId="0" fontId="0" fillId="0" borderId="0" xfId="0"/>
    <xf numFmtId="0" fontId="6" fillId="2" borderId="3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vertical="center" wrapText="1"/>
    </xf>
    <xf numFmtId="3" fontId="3" fillId="2" borderId="3" xfId="0" applyNumberFormat="1" applyFont="1" applyFill="1" applyBorder="1" applyAlignment="1">
      <alignment horizontal="right"/>
    </xf>
    <xf numFmtId="0" fontId="9" fillId="2" borderId="3" xfId="0" applyNumberFormat="1" applyFont="1" applyFill="1" applyBorder="1" applyAlignment="1" applyProtection="1">
      <alignment horizontal="left" vertical="center" wrapText="1"/>
    </xf>
    <xf numFmtId="0" fontId="7" fillId="2" borderId="3" xfId="0" quotePrefix="1" applyFont="1" applyFill="1" applyBorder="1" applyAlignment="1">
      <alignment horizontal="left" vertical="center"/>
    </xf>
    <xf numFmtId="0" fontId="8" fillId="2" borderId="3" xfId="0" quotePrefix="1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9" fillId="2" borderId="3" xfId="0" applyNumberFormat="1" applyFont="1" applyFill="1" applyBorder="1" applyAlignment="1" applyProtection="1">
      <alignment horizontal="left" vertical="center"/>
    </xf>
    <xf numFmtId="0" fontId="7" fillId="2" borderId="3" xfId="0" applyNumberFormat="1" applyFont="1" applyFill="1" applyBorder="1" applyAlignment="1" applyProtection="1">
      <alignment horizontal="left" vertical="center" wrapText="1"/>
    </xf>
    <xf numFmtId="0" fontId="7" fillId="2" borderId="3" xfId="0" applyFont="1" applyFill="1" applyBorder="1" applyAlignment="1">
      <alignment horizontal="left" vertical="center"/>
    </xf>
    <xf numFmtId="0" fontId="8" fillId="2" borderId="3" xfId="0" quotePrefix="1" applyFont="1" applyFill="1" applyBorder="1" applyAlignment="1">
      <alignment horizontal="left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3" fontId="6" fillId="0" borderId="3" xfId="0" applyNumberFormat="1" applyFont="1" applyBorder="1" applyAlignment="1">
      <alignment horizontal="right"/>
    </xf>
    <xf numFmtId="0" fontId="9" fillId="3" borderId="1" xfId="0" applyFont="1" applyFill="1" applyBorder="1" applyAlignment="1">
      <alignment horizontal="left" vertical="center"/>
    </xf>
    <xf numFmtId="0" fontId="9" fillId="2" borderId="3" xfId="0" applyNumberFormat="1" applyFont="1" applyFill="1" applyBorder="1" applyAlignment="1" applyProtection="1">
      <alignment vertical="center" wrapText="1"/>
    </xf>
    <xf numFmtId="0" fontId="7" fillId="2" borderId="3" xfId="0" applyNumberFormat="1" applyFont="1" applyFill="1" applyBorder="1" applyAlignment="1" applyProtection="1">
      <alignment vertical="center" wrapText="1"/>
    </xf>
    <xf numFmtId="0" fontId="6" fillId="0" borderId="3" xfId="0" quotePrefix="1" applyNumberFormat="1" applyFont="1" applyFill="1" applyBorder="1" applyAlignment="1" applyProtection="1">
      <alignment horizontal="center" vertical="center" wrapText="1"/>
    </xf>
    <xf numFmtId="0" fontId="12" fillId="2" borderId="3" xfId="0" applyNumberFormat="1" applyFont="1" applyFill="1" applyBorder="1" applyAlignment="1" applyProtection="1">
      <alignment horizontal="center" vertical="center" wrapText="1"/>
    </xf>
    <xf numFmtId="0" fontId="12" fillId="0" borderId="3" xfId="0" quotePrefix="1" applyNumberFormat="1" applyFont="1" applyFill="1" applyBorder="1" applyAlignment="1" applyProtection="1">
      <alignment horizontal="center" vertical="center" wrapText="1"/>
    </xf>
    <xf numFmtId="0" fontId="13" fillId="0" borderId="0" xfId="0" applyFont="1"/>
    <xf numFmtId="0" fontId="0" fillId="0" borderId="3" xfId="0" applyBorder="1"/>
    <xf numFmtId="0" fontId="7" fillId="2" borderId="3" xfId="0" quotePrefix="1" applyFont="1" applyFill="1" applyBorder="1" applyAlignment="1">
      <alignment horizontal="left" vertical="center" wrapText="1"/>
    </xf>
    <xf numFmtId="0" fontId="8" fillId="2" borderId="3" xfId="0" applyNumberFormat="1" applyFont="1" applyFill="1" applyBorder="1" applyAlignment="1" applyProtection="1">
      <alignment horizontal="left" vertical="center" wrapText="1" indent="1"/>
    </xf>
    <xf numFmtId="0" fontId="8" fillId="2" borderId="3" xfId="0" applyFont="1" applyFill="1" applyBorder="1" applyAlignment="1">
      <alignment horizontal="left" vertical="center" indent="1"/>
    </xf>
    <xf numFmtId="0" fontId="8" fillId="2" borderId="3" xfId="0" quotePrefix="1" applyFont="1" applyFill="1" applyBorder="1" applyAlignment="1">
      <alignment horizontal="left" vertical="center" wrapText="1" indent="1"/>
    </xf>
    <xf numFmtId="0" fontId="8" fillId="2" borderId="3" xfId="0" applyFont="1" applyFill="1" applyBorder="1" applyAlignment="1">
      <alignment horizontal="left" vertical="center"/>
    </xf>
    <xf numFmtId="0" fontId="1" fillId="0" borderId="0" xfId="0" applyFont="1"/>
    <xf numFmtId="0" fontId="7" fillId="3" borderId="2" xfId="0" applyNumberFormat="1" applyFont="1" applyFill="1" applyBorder="1" applyAlignment="1" applyProtection="1">
      <alignment vertical="center"/>
    </xf>
    <xf numFmtId="0" fontId="6" fillId="3" borderId="3" xfId="0" applyNumberFormat="1" applyFont="1" applyFill="1" applyBorder="1" applyAlignment="1" applyProtection="1">
      <alignment horizontal="center" vertical="center" wrapText="1"/>
    </xf>
    <xf numFmtId="0" fontId="6" fillId="3" borderId="4" xfId="0" applyNumberFormat="1" applyFont="1" applyFill="1" applyBorder="1" applyAlignment="1" applyProtection="1">
      <alignment horizontal="center" vertical="center" wrapText="1"/>
    </xf>
    <xf numFmtId="0" fontId="2" fillId="2" borderId="0" xfId="0" applyNumberFormat="1" applyFont="1" applyFill="1" applyBorder="1" applyAlignment="1" applyProtection="1">
      <alignment horizontal="center" vertical="center" wrapText="1"/>
    </xf>
    <xf numFmtId="0" fontId="0" fillId="2" borderId="0" xfId="0" applyFill="1"/>
    <xf numFmtId="0" fontId="5" fillId="2" borderId="0" xfId="0" applyNumberFormat="1" applyFont="1" applyFill="1" applyBorder="1" applyAlignment="1" applyProtection="1">
      <alignment horizontal="center" vertical="center" wrapText="1"/>
    </xf>
    <xf numFmtId="0" fontId="10" fillId="2" borderId="0" xfId="0" applyFont="1" applyFill="1" applyAlignment="1">
      <alignment wrapText="1"/>
    </xf>
    <xf numFmtId="0" fontId="1" fillId="2" borderId="5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right" vertical="center"/>
    </xf>
    <xf numFmtId="0" fontId="4" fillId="2" borderId="0" xfId="0" applyNumberFormat="1" applyFont="1" applyFill="1" applyBorder="1" applyAlignment="1" applyProtection="1">
      <alignment horizontal="center" vertical="center" wrapText="1"/>
    </xf>
    <xf numFmtId="0" fontId="3" fillId="2" borderId="0" xfId="0" applyNumberFormat="1" applyFont="1" applyFill="1" applyBorder="1" applyAlignment="1" applyProtection="1"/>
    <xf numFmtId="4" fontId="4" fillId="2" borderId="0" xfId="0" applyNumberFormat="1" applyFont="1" applyFill="1" applyBorder="1" applyAlignment="1" applyProtection="1">
      <alignment horizontal="center" vertical="center" wrapText="1"/>
    </xf>
    <xf numFmtId="4" fontId="6" fillId="3" borderId="3" xfId="1" applyNumberFormat="1" applyFont="1" applyFill="1" applyBorder="1" applyAlignment="1">
      <alignment horizontal="right"/>
    </xf>
    <xf numFmtId="4" fontId="6" fillId="0" borderId="3" xfId="1" applyNumberFormat="1" applyFont="1" applyFill="1" applyBorder="1" applyAlignment="1">
      <alignment horizontal="right"/>
    </xf>
    <xf numFmtId="4" fontId="6" fillId="0" borderId="3" xfId="1" applyNumberFormat="1" applyFont="1" applyFill="1" applyBorder="1" applyAlignment="1" applyProtection="1">
      <alignment horizontal="right" wrapText="1"/>
    </xf>
    <xf numFmtId="4" fontId="6" fillId="0" borderId="3" xfId="1" applyNumberFormat="1" applyFont="1" applyBorder="1" applyAlignment="1">
      <alignment horizontal="right"/>
    </xf>
    <xf numFmtId="4" fontId="6" fillId="3" borderId="3" xfId="1" applyNumberFormat="1" applyFont="1" applyFill="1" applyBorder="1" applyAlignment="1" applyProtection="1">
      <alignment horizontal="right" wrapText="1"/>
    </xf>
    <xf numFmtId="43" fontId="3" fillId="2" borderId="3" xfId="0" applyNumberFormat="1" applyFont="1" applyFill="1" applyBorder="1" applyAlignment="1">
      <alignment horizontal="right"/>
    </xf>
    <xf numFmtId="43" fontId="6" fillId="2" borderId="3" xfId="0" applyNumberFormat="1" applyFont="1" applyFill="1" applyBorder="1" applyAlignment="1">
      <alignment horizontal="right"/>
    </xf>
    <xf numFmtId="0" fontId="17" fillId="3" borderId="3" xfId="0" applyNumberFormat="1" applyFont="1" applyFill="1" applyBorder="1" applyAlignment="1" applyProtection="1">
      <alignment horizontal="center" vertical="center" wrapText="1"/>
    </xf>
    <xf numFmtId="0" fontId="18" fillId="6" borderId="3" xfId="0" applyNumberFormat="1" applyFont="1" applyFill="1" applyBorder="1" applyAlignment="1" applyProtection="1">
      <alignment horizontal="left" vertical="center" wrapText="1"/>
    </xf>
    <xf numFmtId="0" fontId="18" fillId="2" borderId="3" xfId="0" applyNumberFormat="1" applyFont="1" applyFill="1" applyBorder="1" applyAlignment="1" applyProtection="1">
      <alignment horizontal="left" vertical="center" wrapText="1"/>
    </xf>
    <xf numFmtId="43" fontId="17" fillId="2" borderId="3" xfId="0" applyNumberFormat="1" applyFont="1" applyFill="1" applyBorder="1" applyAlignment="1">
      <alignment vertical="center"/>
    </xf>
    <xf numFmtId="0" fontId="20" fillId="2" borderId="3" xfId="0" quotePrefix="1" applyFont="1" applyFill="1" applyBorder="1" applyAlignment="1">
      <alignment horizontal="left" vertical="center" wrapText="1" indent="1"/>
    </xf>
    <xf numFmtId="43" fontId="19" fillId="2" borderId="3" xfId="0" applyNumberFormat="1" applyFont="1" applyFill="1" applyBorder="1" applyAlignment="1">
      <alignment vertical="center"/>
    </xf>
    <xf numFmtId="0" fontId="20" fillId="2" borderId="3" xfId="0" applyNumberFormat="1" applyFont="1" applyFill="1" applyBorder="1" applyAlignment="1" applyProtection="1">
      <alignment horizontal="left" vertical="center" wrapText="1" indent="1"/>
    </xf>
    <xf numFmtId="43" fontId="17" fillId="6" borderId="3" xfId="0" applyNumberFormat="1" applyFont="1" applyFill="1" applyBorder="1" applyAlignment="1">
      <alignment vertical="center"/>
    </xf>
    <xf numFmtId="43" fontId="22" fillId="0" borderId="3" xfId="0" applyNumberFormat="1" applyFont="1" applyBorder="1" applyAlignment="1">
      <alignment vertical="center"/>
    </xf>
    <xf numFmtId="43" fontId="21" fillId="0" borderId="3" xfId="0" applyNumberFormat="1" applyFont="1" applyBorder="1" applyAlignment="1">
      <alignment vertical="center"/>
    </xf>
    <xf numFmtId="43" fontId="22" fillId="6" borderId="3" xfId="0" applyNumberFormat="1" applyFont="1" applyFill="1" applyBorder="1" applyAlignment="1">
      <alignment vertical="center"/>
    </xf>
    <xf numFmtId="0" fontId="0" fillId="0" borderId="0" xfId="0" applyFont="1"/>
    <xf numFmtId="0" fontId="24" fillId="3" borderId="3" xfId="0" applyNumberFormat="1" applyFont="1" applyFill="1" applyBorder="1" applyAlignment="1" applyProtection="1">
      <alignment horizontal="center" vertical="center" wrapText="1"/>
    </xf>
    <xf numFmtId="0" fontId="25" fillId="2" borderId="3" xfId="0" applyNumberFormat="1" applyFont="1" applyFill="1" applyBorder="1" applyAlignment="1" applyProtection="1">
      <alignment horizontal="left" vertical="center" wrapText="1"/>
    </xf>
    <xf numFmtId="0" fontId="25" fillId="7" borderId="3" xfId="0" applyNumberFormat="1" applyFont="1" applyFill="1" applyBorder="1" applyAlignment="1" applyProtection="1">
      <alignment horizontal="left" vertical="center" wrapText="1"/>
    </xf>
    <xf numFmtId="0" fontId="25" fillId="5" borderId="3" xfId="0" applyNumberFormat="1" applyFont="1" applyFill="1" applyBorder="1" applyAlignment="1" applyProtection="1">
      <alignment horizontal="left" vertical="center" wrapText="1"/>
    </xf>
    <xf numFmtId="0" fontId="25" fillId="2" borderId="3" xfId="0" quotePrefix="1" applyFont="1" applyFill="1" applyBorder="1" applyAlignment="1">
      <alignment horizontal="left" vertical="center"/>
    </xf>
    <xf numFmtId="0" fontId="25" fillId="2" borderId="3" xfId="0" quotePrefix="1" applyFont="1" applyFill="1" applyBorder="1" applyAlignment="1">
      <alignment horizontal="left" vertical="center" wrapText="1"/>
    </xf>
    <xf numFmtId="0" fontId="27" fillId="2" borderId="3" xfId="0" quotePrefix="1" applyFont="1" applyFill="1" applyBorder="1" applyAlignment="1">
      <alignment horizontal="left" vertical="center"/>
    </xf>
    <xf numFmtId="0" fontId="28" fillId="2" borderId="3" xfId="0" quotePrefix="1" applyFont="1" applyFill="1" applyBorder="1" applyAlignment="1">
      <alignment horizontal="left" vertical="center"/>
    </xf>
    <xf numFmtId="0" fontId="27" fillId="2" borderId="3" xfId="0" quotePrefix="1" applyFont="1" applyFill="1" applyBorder="1" applyAlignment="1">
      <alignment horizontal="left" vertical="center" wrapText="1"/>
    </xf>
    <xf numFmtId="0" fontId="29" fillId="2" borderId="3" xfId="0" quotePrefix="1" applyFont="1" applyFill="1" applyBorder="1" applyAlignment="1">
      <alignment horizontal="left" vertical="center"/>
    </xf>
    <xf numFmtId="0" fontId="25" fillId="5" borderId="3" xfId="0" quotePrefix="1" applyFont="1" applyFill="1" applyBorder="1" applyAlignment="1">
      <alignment horizontal="left" vertical="center"/>
    </xf>
    <xf numFmtId="0" fontId="29" fillId="5" borderId="3" xfId="0" quotePrefix="1" applyFont="1" applyFill="1" applyBorder="1" applyAlignment="1">
      <alignment horizontal="left" vertical="center"/>
    </xf>
    <xf numFmtId="0" fontId="27" fillId="2" borderId="3" xfId="0" applyNumberFormat="1" applyFont="1" applyFill="1" applyBorder="1" applyAlignment="1" applyProtection="1">
      <alignment horizontal="left" vertical="center" wrapText="1"/>
    </xf>
    <xf numFmtId="0" fontId="30" fillId="0" borderId="0" xfId="0" applyFont="1"/>
    <xf numFmtId="0" fontId="18" fillId="6" borderId="3" xfId="0" applyNumberFormat="1" applyFont="1" applyFill="1" applyBorder="1" applyAlignment="1" applyProtection="1">
      <alignment horizontal="left" vertical="center" wrapText="1" indent="1"/>
    </xf>
    <xf numFmtId="0" fontId="14" fillId="2" borderId="3" xfId="0" applyNumberFormat="1" applyFont="1" applyFill="1" applyBorder="1" applyAlignment="1" applyProtection="1">
      <alignment horizontal="left" vertical="center" wrapText="1"/>
    </xf>
    <xf numFmtId="43" fontId="31" fillId="2" borderId="3" xfId="0" applyNumberFormat="1" applyFont="1" applyFill="1" applyBorder="1" applyAlignment="1">
      <alignment horizontal="right"/>
    </xf>
    <xf numFmtId="0" fontId="32" fillId="0" borderId="0" xfId="0" applyFont="1"/>
    <xf numFmtId="0" fontId="1" fillId="0" borderId="0" xfId="0" applyFont="1" applyFill="1" applyBorder="1"/>
    <xf numFmtId="0" fontId="1" fillId="0" borderId="0" xfId="0" applyFont="1" applyFill="1"/>
    <xf numFmtId="0" fontId="33" fillId="3" borderId="3" xfId="0" applyFont="1" applyFill="1" applyBorder="1" applyAlignment="1">
      <alignment horizontal="center" vertical="center" wrapText="1"/>
    </xf>
    <xf numFmtId="43" fontId="34" fillId="8" borderId="3" xfId="0" applyNumberFormat="1" applyFont="1" applyFill="1" applyBorder="1" applyAlignment="1">
      <alignment vertical="center" wrapText="1"/>
    </xf>
    <xf numFmtId="10" fontId="34" fillId="8" borderId="3" xfId="0" applyNumberFormat="1" applyFont="1" applyFill="1" applyBorder="1" applyAlignment="1">
      <alignment horizontal="right" vertical="center" wrapText="1"/>
    </xf>
    <xf numFmtId="43" fontId="33" fillId="12" borderId="3" xfId="0" applyNumberFormat="1" applyFont="1" applyFill="1" applyBorder="1" applyAlignment="1">
      <alignment vertical="center" wrapText="1"/>
    </xf>
    <xf numFmtId="43" fontId="33" fillId="11" borderId="3" xfId="0" applyNumberFormat="1" applyFont="1" applyFill="1" applyBorder="1" applyAlignment="1">
      <alignment vertical="center" wrapText="1"/>
    </xf>
    <xf numFmtId="0" fontId="33" fillId="10" borderId="3" xfId="0" applyFont="1" applyFill="1" applyBorder="1" applyAlignment="1">
      <alignment horizontal="center" vertical="center"/>
    </xf>
    <xf numFmtId="0" fontId="33" fillId="10" borderId="3" xfId="0" applyFont="1" applyFill="1" applyBorder="1" applyAlignment="1">
      <alignment vertical="center" wrapText="1"/>
    </xf>
    <xf numFmtId="43" fontId="33" fillId="10" borderId="3" xfId="0" applyNumberFormat="1" applyFont="1" applyFill="1" applyBorder="1" applyAlignment="1">
      <alignment vertical="center" wrapText="1"/>
    </xf>
    <xf numFmtId="0" fontId="33" fillId="5" borderId="3" xfId="0" applyFont="1" applyFill="1" applyBorder="1" applyAlignment="1">
      <alignment horizontal="center" vertical="center"/>
    </xf>
    <xf numFmtId="0" fontId="33" fillId="5" borderId="3" xfId="0" applyFont="1" applyFill="1" applyBorder="1" applyAlignment="1">
      <alignment vertical="center" wrapText="1"/>
    </xf>
    <xf numFmtId="43" fontId="33" fillId="5" borderId="3" xfId="0" applyNumberFormat="1" applyFont="1" applyFill="1" applyBorder="1" applyAlignment="1">
      <alignment vertical="center" wrapText="1"/>
    </xf>
    <xf numFmtId="0" fontId="33" fillId="0" borderId="3" xfId="0" applyFont="1" applyFill="1" applyBorder="1" applyAlignment="1">
      <alignment horizontal="center" vertical="center"/>
    </xf>
    <xf numFmtId="0" fontId="35" fillId="0" borderId="3" xfId="0" applyFont="1" applyFill="1" applyBorder="1" applyAlignment="1">
      <alignment horizontal="center" vertical="center"/>
    </xf>
    <xf numFmtId="0" fontId="35" fillId="0" borderId="3" xfId="0" applyFont="1" applyFill="1" applyBorder="1" applyAlignment="1">
      <alignment vertical="center" wrapText="1"/>
    </xf>
    <xf numFmtId="43" fontId="35" fillId="0" borderId="3" xfId="0" applyNumberFormat="1" applyFont="1" applyFill="1" applyBorder="1" applyAlignment="1">
      <alignment vertical="center" wrapText="1"/>
    </xf>
    <xf numFmtId="0" fontId="35" fillId="2" borderId="3" xfId="0" applyFont="1" applyFill="1" applyBorder="1" applyAlignment="1">
      <alignment horizontal="center" vertical="center"/>
    </xf>
    <xf numFmtId="0" fontId="35" fillId="2" borderId="3" xfId="0" applyFont="1" applyFill="1" applyBorder="1" applyAlignment="1">
      <alignment vertical="center" wrapText="1"/>
    </xf>
    <xf numFmtId="43" fontId="35" fillId="2" borderId="3" xfId="0" applyNumberFormat="1" applyFont="1" applyFill="1" applyBorder="1" applyAlignment="1">
      <alignment vertical="center" wrapText="1"/>
    </xf>
    <xf numFmtId="0" fontId="33" fillId="0" borderId="3" xfId="0" applyFont="1" applyFill="1" applyBorder="1" applyAlignment="1">
      <alignment vertical="center" wrapText="1"/>
    </xf>
    <xf numFmtId="43" fontId="33" fillId="0" borderId="3" xfId="0" applyNumberFormat="1" applyFont="1" applyFill="1" applyBorder="1" applyAlignment="1">
      <alignment vertical="center" wrapText="1"/>
    </xf>
    <xf numFmtId="0" fontId="35" fillId="2" borderId="3" xfId="0" applyFont="1" applyFill="1" applyBorder="1" applyAlignment="1">
      <alignment horizontal="center" vertical="center" wrapText="1"/>
    </xf>
    <xf numFmtId="0" fontId="35" fillId="2" borderId="6" xfId="0" applyFont="1" applyFill="1" applyBorder="1" applyAlignment="1">
      <alignment horizontal="center" vertical="center" wrapText="1"/>
    </xf>
    <xf numFmtId="0" fontId="35" fillId="2" borderId="6" xfId="0" applyFont="1" applyFill="1" applyBorder="1" applyAlignment="1">
      <alignment vertical="center" wrapText="1"/>
    </xf>
    <xf numFmtId="43" fontId="35" fillId="2" borderId="6" xfId="0" applyNumberFormat="1" applyFont="1" applyFill="1" applyBorder="1" applyAlignment="1">
      <alignment vertical="center" wrapText="1"/>
    </xf>
    <xf numFmtId="43" fontId="35" fillId="0" borderId="6" xfId="0" applyNumberFormat="1" applyFont="1" applyFill="1" applyBorder="1" applyAlignment="1">
      <alignment vertical="center" wrapText="1"/>
    </xf>
    <xf numFmtId="0" fontId="33" fillId="0" borderId="3" xfId="0" applyFont="1" applyFill="1" applyBorder="1" applyAlignment="1">
      <alignment horizontal="center" vertical="center" wrapText="1"/>
    </xf>
    <xf numFmtId="0" fontId="35" fillId="2" borderId="7" xfId="0" applyFont="1" applyFill="1" applyBorder="1" applyAlignment="1">
      <alignment horizontal="center" vertical="center" wrapText="1"/>
    </xf>
    <xf numFmtId="0" fontId="35" fillId="2" borderId="7" xfId="0" applyFont="1" applyFill="1" applyBorder="1" applyAlignment="1">
      <alignment vertical="center" wrapText="1"/>
    </xf>
    <xf numFmtId="43" fontId="35" fillId="2" borderId="7" xfId="0" applyNumberFormat="1" applyFont="1" applyFill="1" applyBorder="1" applyAlignment="1">
      <alignment vertical="center" wrapText="1"/>
    </xf>
    <xf numFmtId="43" fontId="35" fillId="0" borderId="7" xfId="0" applyNumberFormat="1" applyFont="1" applyFill="1" applyBorder="1" applyAlignment="1">
      <alignment vertical="center" wrapText="1"/>
    </xf>
    <xf numFmtId="0" fontId="35" fillId="0" borderId="3" xfId="0" applyFont="1" applyFill="1" applyBorder="1" applyAlignment="1">
      <alignment horizontal="center" vertical="center" wrapText="1"/>
    </xf>
    <xf numFmtId="0" fontId="33" fillId="5" borderId="3" xfId="0" applyFont="1" applyFill="1" applyBorder="1" applyAlignment="1">
      <alignment horizontal="center" vertical="center" wrapText="1"/>
    </xf>
    <xf numFmtId="10" fontId="33" fillId="12" borderId="3" xfId="0" applyNumberFormat="1" applyFont="1" applyFill="1" applyBorder="1" applyAlignment="1">
      <alignment horizontal="right" vertical="center" wrapText="1"/>
    </xf>
    <xf numFmtId="43" fontId="33" fillId="4" borderId="3" xfId="0" applyNumberFormat="1" applyFont="1" applyFill="1" applyBorder="1" applyAlignment="1">
      <alignment vertical="center" wrapText="1"/>
    </xf>
    <xf numFmtId="10" fontId="33" fillId="4" borderId="3" xfId="0" applyNumberFormat="1" applyFont="1" applyFill="1" applyBorder="1" applyAlignment="1">
      <alignment horizontal="right" vertical="center" wrapText="1"/>
    </xf>
    <xf numFmtId="10" fontId="33" fillId="10" borderId="3" xfId="0" applyNumberFormat="1" applyFont="1" applyFill="1" applyBorder="1" applyAlignment="1">
      <alignment horizontal="right" vertical="center" wrapText="1"/>
    </xf>
    <xf numFmtId="10" fontId="35" fillId="5" borderId="3" xfId="0" applyNumberFormat="1" applyFont="1" applyFill="1" applyBorder="1" applyAlignment="1">
      <alignment horizontal="right" vertical="center" wrapText="1"/>
    </xf>
    <xf numFmtId="10" fontId="35" fillId="0" borderId="3" xfId="0" applyNumberFormat="1" applyFont="1" applyFill="1" applyBorder="1" applyAlignment="1">
      <alignment horizontal="right" vertical="center" wrapText="1"/>
    </xf>
    <xf numFmtId="0" fontId="33" fillId="2" borderId="3" xfId="0" applyFont="1" applyFill="1" applyBorder="1" applyAlignment="1">
      <alignment horizontal="center" vertical="center" wrapText="1"/>
    </xf>
    <xf numFmtId="0" fontId="33" fillId="2" borderId="3" xfId="0" applyFont="1" applyFill="1" applyBorder="1" applyAlignment="1">
      <alignment vertical="center" wrapText="1"/>
    </xf>
    <xf numFmtId="0" fontId="33" fillId="10" borderId="3" xfId="0" applyFont="1" applyFill="1" applyBorder="1" applyAlignment="1">
      <alignment horizontal="center" vertical="center" wrapText="1"/>
    </xf>
    <xf numFmtId="43" fontId="33" fillId="2" borderId="3" xfId="0" applyNumberFormat="1" applyFont="1" applyFill="1" applyBorder="1" applyAlignment="1">
      <alignment vertical="center" wrapText="1"/>
    </xf>
    <xf numFmtId="10" fontId="33" fillId="2" borderId="3" xfId="0" applyNumberFormat="1" applyFont="1" applyFill="1" applyBorder="1" applyAlignment="1">
      <alignment horizontal="right" vertical="center" wrapText="1"/>
    </xf>
    <xf numFmtId="10" fontId="35" fillId="2" borderId="3" xfId="0" applyNumberFormat="1" applyFont="1" applyFill="1" applyBorder="1" applyAlignment="1">
      <alignment horizontal="right" vertical="center" wrapText="1"/>
    </xf>
    <xf numFmtId="10" fontId="33" fillId="5" borderId="3" xfId="0" applyNumberFormat="1" applyFont="1" applyFill="1" applyBorder="1" applyAlignment="1">
      <alignment horizontal="right" vertical="center" wrapText="1"/>
    </xf>
    <xf numFmtId="0" fontId="33" fillId="2" borderId="3" xfId="0" applyFont="1" applyFill="1" applyBorder="1" applyAlignment="1">
      <alignment horizontal="center" vertical="center"/>
    </xf>
    <xf numFmtId="10" fontId="33" fillId="0" borderId="3" xfId="0" applyNumberFormat="1" applyFont="1" applyFill="1" applyBorder="1" applyAlignment="1">
      <alignment horizontal="right" vertical="center" wrapText="1"/>
    </xf>
    <xf numFmtId="10" fontId="22" fillId="6" borderId="3" xfId="0" applyNumberFormat="1" applyFont="1" applyFill="1" applyBorder="1" applyAlignment="1">
      <alignment vertical="center"/>
    </xf>
    <xf numFmtId="43" fontId="26" fillId="2" borderId="3" xfId="0" applyNumberFormat="1" applyFont="1" applyFill="1" applyBorder="1" applyAlignment="1">
      <alignment horizontal="right"/>
    </xf>
    <xf numFmtId="43" fontId="36" fillId="0" borderId="3" xfId="0" applyNumberFormat="1" applyFont="1" applyBorder="1"/>
    <xf numFmtId="0" fontId="36" fillId="0" borderId="3" xfId="0" applyFont="1" applyBorder="1"/>
    <xf numFmtId="0" fontId="25" fillId="6" borderId="3" xfId="0" applyNumberFormat="1" applyFont="1" applyFill="1" applyBorder="1" applyAlignment="1" applyProtection="1">
      <alignment horizontal="left" vertical="center" wrapText="1"/>
    </xf>
    <xf numFmtId="43" fontId="24" fillId="6" borderId="3" xfId="0" applyNumberFormat="1" applyFont="1" applyFill="1" applyBorder="1" applyAlignment="1">
      <alignment horizontal="right"/>
    </xf>
    <xf numFmtId="43" fontId="11" fillId="6" borderId="3" xfId="0" applyNumberFormat="1" applyFont="1" applyFill="1" applyBorder="1"/>
    <xf numFmtId="0" fontId="11" fillId="6" borderId="3" xfId="0" applyFont="1" applyFill="1" applyBorder="1"/>
    <xf numFmtId="43" fontId="24" fillId="5" borderId="3" xfId="0" applyNumberFormat="1" applyFont="1" applyFill="1" applyBorder="1" applyAlignment="1">
      <alignment horizontal="right"/>
    </xf>
    <xf numFmtId="43" fontId="11" fillId="5" borderId="3" xfId="0" applyNumberFormat="1" applyFont="1" applyFill="1" applyBorder="1"/>
    <xf numFmtId="0" fontId="11" fillId="5" borderId="3" xfId="0" applyFont="1" applyFill="1" applyBorder="1"/>
    <xf numFmtId="43" fontId="24" fillId="2" borderId="3" xfId="0" applyNumberFormat="1" applyFont="1" applyFill="1" applyBorder="1" applyAlignment="1">
      <alignment horizontal="right"/>
    </xf>
    <xf numFmtId="43" fontId="11" fillId="0" borderId="3" xfId="0" applyNumberFormat="1" applyFont="1" applyBorder="1"/>
    <xf numFmtId="0" fontId="11" fillId="0" borderId="3" xfId="0" applyFont="1" applyBorder="1"/>
    <xf numFmtId="0" fontId="25" fillId="2" borderId="3" xfId="0" applyFont="1" applyFill="1" applyBorder="1" applyAlignment="1">
      <alignment horizontal="left" vertical="center"/>
    </xf>
    <xf numFmtId="0" fontId="25" fillId="2" borderId="3" xfId="0" applyNumberFormat="1" applyFont="1" applyFill="1" applyBorder="1" applyAlignment="1" applyProtection="1">
      <alignment horizontal="left" vertical="center"/>
    </xf>
    <xf numFmtId="0" fontId="25" fillId="2" borderId="3" xfId="0" applyNumberFormat="1" applyFont="1" applyFill="1" applyBorder="1" applyAlignment="1" applyProtection="1">
      <alignment vertical="center" wrapText="1"/>
    </xf>
    <xf numFmtId="0" fontId="27" fillId="2" borderId="3" xfId="0" applyNumberFormat="1" applyFont="1" applyFill="1" applyBorder="1" applyAlignment="1" applyProtection="1">
      <alignment vertical="center" wrapText="1"/>
    </xf>
    <xf numFmtId="0" fontId="36" fillId="0" borderId="3" xfId="0" applyFont="1" applyBorder="1" applyAlignment="1">
      <alignment horizontal="left"/>
    </xf>
    <xf numFmtId="0" fontId="11" fillId="0" borderId="3" xfId="0" applyFont="1" applyBorder="1" applyAlignment="1">
      <alignment horizontal="left" vertical="center"/>
    </xf>
    <xf numFmtId="0" fontId="11" fillId="0" borderId="3" xfId="0" applyFont="1" applyBorder="1" applyAlignment="1">
      <alignment horizontal="left"/>
    </xf>
    <xf numFmtId="0" fontId="11" fillId="5" borderId="3" xfId="0" applyFont="1" applyFill="1" applyBorder="1" applyAlignment="1">
      <alignment horizontal="left"/>
    </xf>
    <xf numFmtId="0" fontId="11" fillId="5" borderId="3" xfId="0" applyFont="1" applyFill="1" applyBorder="1" applyAlignment="1">
      <alignment horizontal="left" vertical="center"/>
    </xf>
    <xf numFmtId="0" fontId="11" fillId="5" borderId="3" xfId="0" applyFont="1" applyFill="1" applyBorder="1" applyAlignment="1">
      <alignment wrapText="1"/>
    </xf>
    <xf numFmtId="0" fontId="26" fillId="0" borderId="0" xfId="0" applyNumberFormat="1" applyFont="1" applyFill="1" applyBorder="1" applyAlignment="1" applyProtection="1">
      <alignment vertical="center" wrapText="1"/>
    </xf>
    <xf numFmtId="0" fontId="24" fillId="0" borderId="0" xfId="0" applyNumberFormat="1" applyFont="1" applyFill="1" applyBorder="1" applyAlignment="1" applyProtection="1">
      <alignment horizontal="center" vertical="center" wrapText="1"/>
    </xf>
    <xf numFmtId="0" fontId="36" fillId="0" borderId="0" xfId="0" applyFont="1"/>
    <xf numFmtId="43" fontId="36" fillId="0" borderId="3" xfId="2" applyNumberFormat="1" applyFont="1" applyBorder="1"/>
    <xf numFmtId="43" fontId="11" fillId="7" borderId="3" xfId="2" applyNumberFormat="1" applyFont="1" applyFill="1" applyBorder="1"/>
    <xf numFmtId="0" fontId="11" fillId="0" borderId="0" xfId="0" applyFont="1"/>
    <xf numFmtId="43" fontId="11" fillId="5" borderId="3" xfId="2" applyNumberFormat="1" applyFont="1" applyFill="1" applyBorder="1"/>
    <xf numFmtId="43" fontId="11" fillId="0" borderId="3" xfId="2" applyNumberFormat="1" applyFont="1" applyBorder="1"/>
    <xf numFmtId="43" fontId="24" fillId="7" borderId="3" xfId="0" applyNumberFormat="1" applyFont="1" applyFill="1" applyBorder="1" applyAlignment="1">
      <alignment horizontal="right"/>
    </xf>
    <xf numFmtId="0" fontId="36" fillId="0" borderId="0" xfId="0" applyFont="1" applyBorder="1"/>
    <xf numFmtId="0" fontId="27" fillId="2" borderId="0" xfId="0" quotePrefix="1" applyFont="1" applyFill="1" applyBorder="1" applyAlignment="1">
      <alignment horizontal="left" vertical="center"/>
    </xf>
    <xf numFmtId="0" fontId="28" fillId="2" borderId="0" xfId="0" quotePrefix="1" applyFont="1" applyFill="1" applyBorder="1" applyAlignment="1">
      <alignment horizontal="left" vertical="center"/>
    </xf>
    <xf numFmtId="0" fontId="27" fillId="2" borderId="0" xfId="0" applyNumberFormat="1" applyFont="1" applyFill="1" applyBorder="1" applyAlignment="1" applyProtection="1">
      <alignment horizontal="left" vertical="center" wrapText="1"/>
    </xf>
    <xf numFmtId="43" fontId="26" fillId="2" borderId="0" xfId="0" applyNumberFormat="1" applyFont="1" applyFill="1" applyBorder="1" applyAlignment="1">
      <alignment horizontal="right"/>
    </xf>
    <xf numFmtId="43" fontId="36" fillId="0" borderId="0" xfId="2" applyNumberFormat="1" applyFont="1" applyBorder="1"/>
    <xf numFmtId="0" fontId="25" fillId="6" borderId="3" xfId="0" quotePrefix="1" applyFont="1" applyFill="1" applyBorder="1" applyAlignment="1">
      <alignment horizontal="left" vertical="center"/>
    </xf>
    <xf numFmtId="0" fontId="29" fillId="6" borderId="3" xfId="0" quotePrefix="1" applyFont="1" applyFill="1" applyBorder="1" applyAlignment="1">
      <alignment horizontal="left" vertical="center"/>
    </xf>
    <xf numFmtId="43" fontId="11" fillId="6" borderId="3" xfId="2" applyNumberFormat="1" applyFont="1" applyFill="1" applyBorder="1"/>
    <xf numFmtId="0" fontId="37" fillId="0" borderId="0" xfId="0" applyFont="1" applyBorder="1"/>
    <xf numFmtId="0" fontId="38" fillId="12" borderId="3" xfId="0" quotePrefix="1" applyFont="1" applyFill="1" applyBorder="1" applyAlignment="1">
      <alignment horizontal="left" vertical="center"/>
    </xf>
    <xf numFmtId="0" fontId="39" fillId="12" borderId="3" xfId="0" quotePrefix="1" applyFont="1" applyFill="1" applyBorder="1" applyAlignment="1">
      <alignment horizontal="left" vertical="center"/>
    </xf>
    <xf numFmtId="0" fontId="38" fillId="12" borderId="3" xfId="0" applyNumberFormat="1" applyFont="1" applyFill="1" applyBorder="1" applyAlignment="1" applyProtection="1">
      <alignment horizontal="left" vertical="center" wrapText="1"/>
    </xf>
    <xf numFmtId="43" fontId="23" fillId="12" borderId="3" xfId="0" applyNumberFormat="1" applyFont="1" applyFill="1" applyBorder="1" applyAlignment="1">
      <alignment horizontal="right"/>
    </xf>
    <xf numFmtId="43" fontId="37" fillId="12" borderId="3" xfId="2" applyNumberFormat="1" applyFont="1" applyFill="1" applyBorder="1"/>
    <xf numFmtId="0" fontId="37" fillId="0" borderId="0" xfId="0" applyFont="1"/>
    <xf numFmtId="0" fontId="10" fillId="0" borderId="0" xfId="0" applyFont="1"/>
    <xf numFmtId="0" fontId="11" fillId="0" borderId="3" xfId="0" applyFont="1" applyFill="1" applyBorder="1"/>
    <xf numFmtId="43" fontId="11" fillId="0" borderId="3" xfId="0" applyNumberFormat="1" applyFont="1" applyFill="1" applyBorder="1"/>
    <xf numFmtId="0" fontId="36" fillId="0" borderId="3" xfId="0" applyFont="1" applyFill="1" applyBorder="1"/>
    <xf numFmtId="43" fontId="36" fillId="0" borderId="3" xfId="0" applyNumberFormat="1" applyFont="1" applyFill="1" applyBorder="1"/>
    <xf numFmtId="43" fontId="6" fillId="0" borderId="3" xfId="0" applyNumberFormat="1" applyFont="1" applyBorder="1" applyAlignment="1">
      <alignment horizontal="right"/>
    </xf>
    <xf numFmtId="43" fontId="6" fillId="3" borderId="3" xfId="1" applyNumberFormat="1" applyFont="1" applyFill="1" applyBorder="1" applyAlignment="1">
      <alignment horizontal="right" vertical="top"/>
    </xf>
    <xf numFmtId="43" fontId="6" fillId="3" borderId="3" xfId="1" applyNumberFormat="1" applyFont="1" applyFill="1" applyBorder="1" applyAlignment="1">
      <alignment horizontal="right"/>
    </xf>
    <xf numFmtId="43" fontId="6" fillId="0" borderId="3" xfId="1" applyNumberFormat="1" applyFont="1" applyFill="1" applyBorder="1" applyAlignment="1">
      <alignment horizontal="right" vertical="top"/>
    </xf>
    <xf numFmtId="43" fontId="6" fillId="0" borderId="3" xfId="1" applyNumberFormat="1" applyFont="1" applyFill="1" applyBorder="1" applyAlignment="1">
      <alignment horizontal="right"/>
    </xf>
    <xf numFmtId="43" fontId="6" fillId="0" borderId="3" xfId="1" applyNumberFormat="1" applyFont="1" applyBorder="1" applyAlignment="1">
      <alignment horizontal="right" vertical="top"/>
    </xf>
    <xf numFmtId="43" fontId="6" fillId="0" borderId="3" xfId="1" applyNumberFormat="1" applyFont="1" applyBorder="1" applyAlignment="1">
      <alignment horizontal="right"/>
    </xf>
    <xf numFmtId="10" fontId="6" fillId="0" borderId="3" xfId="0" applyNumberFormat="1" applyFont="1" applyBorder="1" applyAlignment="1">
      <alignment horizontal="right"/>
    </xf>
    <xf numFmtId="43" fontId="41" fillId="0" borderId="3" xfId="0" applyNumberFormat="1" applyFont="1" applyBorder="1"/>
    <xf numFmtId="43" fontId="42" fillId="0" borderId="3" xfId="0" applyNumberFormat="1" applyFont="1" applyBorder="1"/>
    <xf numFmtId="43" fontId="43" fillId="0" borderId="3" xfId="0" applyNumberFormat="1" applyFont="1" applyBorder="1"/>
    <xf numFmtId="10" fontId="41" fillId="0" borderId="3" xfId="0" applyNumberFormat="1" applyFont="1" applyBorder="1"/>
    <xf numFmtId="10" fontId="42" fillId="0" borderId="3" xfId="0" applyNumberFormat="1" applyFont="1" applyBorder="1"/>
    <xf numFmtId="10" fontId="43" fillId="0" borderId="3" xfId="0" applyNumberFormat="1" applyFont="1" applyBorder="1"/>
    <xf numFmtId="43" fontId="17" fillId="3" borderId="3" xfId="0" applyNumberFormat="1" applyFont="1" applyFill="1" applyBorder="1" applyAlignment="1" applyProtection="1">
      <alignment vertical="center"/>
    </xf>
    <xf numFmtId="10" fontId="17" fillId="3" borderId="3" xfId="4" applyNumberFormat="1" applyFont="1" applyFill="1" applyBorder="1" applyAlignment="1" applyProtection="1">
      <alignment horizontal="right" vertical="center"/>
    </xf>
    <xf numFmtId="10" fontId="35" fillId="12" borderId="3" xfId="0" applyNumberFormat="1" applyFont="1" applyFill="1" applyBorder="1" applyAlignment="1">
      <alignment horizontal="right" vertical="center" wrapText="1"/>
    </xf>
    <xf numFmtId="10" fontId="35" fillId="4" borderId="3" xfId="0" applyNumberFormat="1" applyFont="1" applyFill="1" applyBorder="1" applyAlignment="1">
      <alignment horizontal="right" vertical="center" wrapText="1"/>
    </xf>
    <xf numFmtId="10" fontId="35" fillId="10" borderId="3" xfId="0" applyNumberFormat="1" applyFont="1" applyFill="1" applyBorder="1" applyAlignment="1">
      <alignment horizontal="right" vertical="center" wrapText="1"/>
    </xf>
    <xf numFmtId="10" fontId="33" fillId="13" borderId="3" xfId="0" applyNumberFormat="1" applyFont="1" applyFill="1" applyBorder="1" applyAlignment="1">
      <alignment horizontal="right" vertical="center" wrapText="1"/>
    </xf>
    <xf numFmtId="10" fontId="33" fillId="9" borderId="3" xfId="0" applyNumberFormat="1" applyFont="1" applyFill="1" applyBorder="1" applyAlignment="1">
      <alignment horizontal="right" vertical="center" wrapText="1"/>
    </xf>
    <xf numFmtId="0" fontId="1" fillId="2" borderId="0" xfId="0" applyFont="1" applyFill="1"/>
    <xf numFmtId="0" fontId="20" fillId="2" borderId="3" xfId="0" applyNumberFormat="1" applyFont="1" applyFill="1" applyBorder="1" applyAlignment="1" applyProtection="1">
      <alignment horizontal="center" vertical="center" wrapText="1"/>
    </xf>
    <xf numFmtId="10" fontId="22" fillId="2" borderId="3" xfId="0" applyNumberFormat="1" applyFont="1" applyFill="1" applyBorder="1" applyAlignment="1">
      <alignment horizontal="right" vertical="center"/>
    </xf>
    <xf numFmtId="10" fontId="37" fillId="12" borderId="3" xfId="0" applyNumberFormat="1" applyFont="1" applyFill="1" applyBorder="1" applyAlignment="1">
      <alignment horizontal="right"/>
    </xf>
    <xf numFmtId="10" fontId="37" fillId="7" borderId="3" xfId="0" applyNumberFormat="1" applyFont="1" applyFill="1" applyBorder="1" applyAlignment="1">
      <alignment horizontal="right"/>
    </xf>
    <xf numFmtId="10" fontId="37" fillId="5" borderId="3" xfId="0" applyNumberFormat="1" applyFont="1" applyFill="1" applyBorder="1" applyAlignment="1">
      <alignment horizontal="right"/>
    </xf>
    <xf numFmtId="10" fontId="37" fillId="2" borderId="3" xfId="0" applyNumberFormat="1" applyFont="1" applyFill="1" applyBorder="1" applyAlignment="1">
      <alignment horizontal="right"/>
    </xf>
    <xf numFmtId="10" fontId="37" fillId="6" borderId="3" xfId="0" applyNumberFormat="1" applyFont="1" applyFill="1" applyBorder="1" applyAlignment="1">
      <alignment horizontal="right"/>
    </xf>
    <xf numFmtId="0" fontId="20" fillId="2" borderId="2" xfId="0" applyNumberFormat="1" applyFont="1" applyFill="1" applyBorder="1" applyAlignment="1" applyProtection="1">
      <alignment horizontal="left" vertical="center" wrapText="1" indent="1"/>
    </xf>
    <xf numFmtId="43" fontId="19" fillId="2" borderId="2" xfId="0" applyNumberFormat="1" applyFont="1" applyFill="1" applyBorder="1" applyAlignment="1">
      <alignment vertical="center"/>
    </xf>
    <xf numFmtId="43" fontId="21" fillId="0" borderId="2" xfId="0" applyNumberFormat="1" applyFont="1" applyBorder="1" applyAlignment="1">
      <alignment vertical="center"/>
    </xf>
    <xf numFmtId="10" fontId="22" fillId="2" borderId="2" xfId="0" applyNumberFormat="1" applyFont="1" applyFill="1" applyBorder="1" applyAlignment="1">
      <alignment horizontal="right" vertical="center"/>
    </xf>
    <xf numFmtId="0" fontId="0" fillId="0" borderId="0" xfId="0" applyBorder="1"/>
    <xf numFmtId="0" fontId="1" fillId="0" borderId="0" xfId="0" applyFont="1" applyBorder="1" applyAlignment="1">
      <alignment horizontal="left" vertical="top" wrapText="1"/>
    </xf>
    <xf numFmtId="0" fontId="9" fillId="3" borderId="1" xfId="0" quotePrefix="1" applyNumberFormat="1" applyFont="1" applyFill="1" applyBorder="1" applyAlignment="1" applyProtection="1">
      <alignment horizontal="left" vertical="center" wrapText="1"/>
    </xf>
    <xf numFmtId="0" fontId="7" fillId="3" borderId="2" xfId="0" applyNumberFormat="1" applyFont="1" applyFill="1" applyBorder="1" applyAlignment="1" applyProtection="1">
      <alignment vertical="center" wrapText="1"/>
    </xf>
    <xf numFmtId="0" fontId="6" fillId="0" borderId="1" xfId="0" quotePrefix="1" applyFont="1" applyBorder="1" applyAlignment="1">
      <alignment horizontal="center" wrapText="1"/>
    </xf>
    <xf numFmtId="0" fontId="6" fillId="0" borderId="2" xfId="0" quotePrefix="1" applyFont="1" applyBorder="1" applyAlignment="1">
      <alignment horizontal="center" wrapText="1"/>
    </xf>
    <xf numFmtId="0" fontId="6" fillId="0" borderId="4" xfId="0" quotePrefix="1" applyFont="1" applyBorder="1" applyAlignment="1">
      <alignment horizontal="center" wrapText="1"/>
    </xf>
    <xf numFmtId="0" fontId="12" fillId="0" borderId="3" xfId="0" quotePrefix="1" applyFont="1" applyBorder="1" applyAlignment="1">
      <alignment horizontal="center" wrapText="1"/>
    </xf>
    <xf numFmtId="0" fontId="12" fillId="0" borderId="1" xfId="0" quotePrefix="1" applyFont="1" applyBorder="1" applyAlignment="1">
      <alignment horizontal="center" wrapText="1"/>
    </xf>
    <xf numFmtId="0" fontId="9" fillId="0" borderId="1" xfId="0" applyNumberFormat="1" applyFont="1" applyFill="1" applyBorder="1" applyAlignment="1" applyProtection="1">
      <alignment horizontal="left" vertical="center" wrapText="1"/>
    </xf>
    <xf numFmtId="0" fontId="7" fillId="0" borderId="2" xfId="0" applyNumberFormat="1" applyFont="1" applyFill="1" applyBorder="1" applyAlignment="1" applyProtection="1">
      <alignment vertical="center" wrapText="1"/>
    </xf>
    <xf numFmtId="0" fontId="9" fillId="0" borderId="2" xfId="0" applyNumberFormat="1" applyFont="1" applyFill="1" applyBorder="1" applyAlignment="1" applyProtection="1">
      <alignment horizontal="left" vertical="center" wrapText="1"/>
    </xf>
    <xf numFmtId="0" fontId="9" fillId="0" borderId="4" xfId="0" applyNumberFormat="1" applyFont="1" applyFill="1" applyBorder="1" applyAlignment="1" applyProtection="1">
      <alignment horizontal="left" vertical="center" wrapText="1"/>
    </xf>
    <xf numFmtId="0" fontId="6" fillId="0" borderId="3" xfId="3" applyFont="1" applyBorder="1" applyAlignment="1">
      <alignment horizontal="left" wrapText="1"/>
    </xf>
    <xf numFmtId="0" fontId="3" fillId="0" borderId="3" xfId="3" applyFont="1" applyBorder="1" applyAlignment="1">
      <alignment wrapText="1"/>
    </xf>
    <xf numFmtId="0" fontId="3" fillId="0" borderId="3" xfId="3" applyFont="1" applyBorder="1"/>
    <xf numFmtId="0" fontId="5" fillId="2" borderId="0" xfId="0" applyNumberFormat="1" applyFont="1" applyFill="1" applyBorder="1" applyAlignment="1" applyProtection="1">
      <alignment horizontal="center" vertical="center" wrapText="1"/>
    </xf>
    <xf numFmtId="0" fontId="9" fillId="0" borderId="0" xfId="0" applyNumberFormat="1" applyFont="1" applyFill="1" applyBorder="1" applyAlignment="1" applyProtection="1">
      <alignment horizontal="left" vertical="center" wrapText="1"/>
    </xf>
    <xf numFmtId="0" fontId="9" fillId="0" borderId="1" xfId="0" quotePrefix="1" applyNumberFormat="1" applyFont="1" applyFill="1" applyBorder="1" applyAlignment="1" applyProtection="1">
      <alignment horizontal="left" vertical="center" wrapText="1"/>
    </xf>
    <xf numFmtId="0" fontId="9" fillId="0" borderId="1" xfId="0" quotePrefix="1" applyFont="1" applyBorder="1" applyAlignment="1">
      <alignment horizontal="left" vertical="center"/>
    </xf>
    <xf numFmtId="0" fontId="7" fillId="0" borderId="2" xfId="0" applyNumberFormat="1" applyFont="1" applyFill="1" applyBorder="1" applyAlignment="1" applyProtection="1">
      <alignment vertical="center"/>
    </xf>
    <xf numFmtId="0" fontId="9" fillId="3" borderId="1" xfId="0" applyNumberFormat="1" applyFont="1" applyFill="1" applyBorder="1" applyAlignment="1" applyProtection="1">
      <alignment horizontal="left" vertical="center" wrapText="1"/>
    </xf>
    <xf numFmtId="0" fontId="7" fillId="3" borderId="2" xfId="0" applyNumberFormat="1" applyFont="1" applyFill="1" applyBorder="1" applyAlignment="1" applyProtection="1">
      <alignment vertical="center"/>
    </xf>
    <xf numFmtId="0" fontId="15" fillId="2" borderId="5" xfId="0" applyNumberFormat="1" applyFont="1" applyFill="1" applyBorder="1" applyAlignment="1" applyProtection="1">
      <alignment horizontal="left" wrapText="1"/>
    </xf>
    <xf numFmtId="0" fontId="9" fillId="0" borderId="1" xfId="0" quotePrefix="1" applyFont="1" applyFill="1" applyBorder="1" applyAlignment="1">
      <alignment horizontal="left" vertical="center"/>
    </xf>
    <xf numFmtId="0" fontId="24" fillId="3" borderId="1" xfId="0" applyNumberFormat="1" applyFont="1" applyFill="1" applyBorder="1" applyAlignment="1" applyProtection="1">
      <alignment horizontal="center" vertical="center" wrapText="1"/>
    </xf>
    <xf numFmtId="0" fontId="24" fillId="3" borderId="2" xfId="0" applyNumberFormat="1" applyFont="1" applyFill="1" applyBorder="1" applyAlignment="1" applyProtection="1">
      <alignment horizontal="center" vertical="center" wrapText="1"/>
    </xf>
    <xf numFmtId="0" fontId="24" fillId="3" borderId="4" xfId="0" applyNumberFormat="1" applyFont="1" applyFill="1" applyBorder="1" applyAlignment="1" applyProtection="1">
      <alignment horizontal="center" vertical="center" wrapText="1"/>
    </xf>
    <xf numFmtId="0" fontId="24" fillId="0" borderId="0" xfId="0" applyNumberFormat="1" applyFont="1" applyFill="1" applyBorder="1" applyAlignment="1" applyProtection="1">
      <alignment horizontal="center" vertical="center" wrapText="1"/>
    </xf>
    <xf numFmtId="0" fontId="23" fillId="0" borderId="0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6" fillId="3" borderId="1" xfId="0" applyNumberFormat="1" applyFont="1" applyFill="1" applyBorder="1" applyAlignment="1" applyProtection="1">
      <alignment horizontal="center" vertical="center" wrapText="1"/>
    </xf>
    <xf numFmtId="0" fontId="6" fillId="3" borderId="2" xfId="0" applyNumberFormat="1" applyFont="1" applyFill="1" applyBorder="1" applyAlignment="1" applyProtection="1">
      <alignment horizontal="center" vertical="center" wrapText="1"/>
    </xf>
    <xf numFmtId="0" fontId="6" fillId="3" borderId="4" xfId="0" applyNumberFormat="1" applyFont="1" applyFill="1" applyBorder="1" applyAlignment="1" applyProtection="1">
      <alignment horizontal="center" vertical="center" wrapText="1"/>
    </xf>
    <xf numFmtId="0" fontId="33" fillId="2" borderId="6" xfId="0" applyFont="1" applyFill="1" applyBorder="1" applyAlignment="1">
      <alignment horizontal="center" vertical="center" wrapText="1"/>
    </xf>
    <xf numFmtId="0" fontId="34" fillId="2" borderId="8" xfId="0" applyFont="1" applyFill="1" applyBorder="1" applyAlignment="1">
      <alignment horizontal="center" vertical="center" wrapText="1"/>
    </xf>
    <xf numFmtId="0" fontId="34" fillId="2" borderId="0" xfId="0" applyFont="1" applyFill="1" applyBorder="1" applyAlignment="1">
      <alignment horizontal="center" vertical="center" wrapText="1"/>
    </xf>
    <xf numFmtId="0" fontId="34" fillId="2" borderId="9" xfId="0" applyFont="1" applyFill="1" applyBorder="1" applyAlignment="1">
      <alignment horizontal="center" vertical="center" wrapText="1"/>
    </xf>
    <xf numFmtId="0" fontId="34" fillId="2" borderId="7" xfId="0" applyFont="1" applyFill="1" applyBorder="1" applyAlignment="1">
      <alignment horizontal="center" vertical="center" wrapText="1"/>
    </xf>
    <xf numFmtId="0" fontId="34" fillId="8" borderId="3" xfId="0" applyFont="1" applyFill="1" applyBorder="1" applyAlignment="1">
      <alignment vertical="center" wrapText="1"/>
    </xf>
    <xf numFmtId="0" fontId="34" fillId="8" borderId="1" xfId="0" applyFont="1" applyFill="1" applyBorder="1" applyAlignment="1">
      <alignment horizontal="left" vertical="center" wrapText="1"/>
    </xf>
    <xf numFmtId="0" fontId="34" fillId="8" borderId="2" xfId="0" applyFont="1" applyFill="1" applyBorder="1" applyAlignment="1">
      <alignment horizontal="left" vertical="center" wrapText="1"/>
    </xf>
    <xf numFmtId="0" fontId="34" fillId="8" borderId="4" xfId="0" applyFont="1" applyFill="1" applyBorder="1" applyAlignment="1">
      <alignment horizontal="left" vertical="center" wrapText="1"/>
    </xf>
    <xf numFmtId="0" fontId="33" fillId="3" borderId="1" xfId="0" applyFont="1" applyFill="1" applyBorder="1" applyAlignment="1">
      <alignment horizontal="center" vertical="center" wrapText="1"/>
    </xf>
    <xf numFmtId="0" fontId="33" fillId="3" borderId="4" xfId="0" applyFont="1" applyFill="1" applyBorder="1" applyAlignment="1">
      <alignment horizontal="center" vertical="center" wrapText="1"/>
    </xf>
    <xf numFmtId="0" fontId="33" fillId="12" borderId="3" xfId="0" applyFont="1" applyFill="1" applyBorder="1" applyAlignment="1">
      <alignment vertical="center" wrapText="1"/>
    </xf>
    <xf numFmtId="0" fontId="33" fillId="4" borderId="3" xfId="0" applyFont="1" applyFill="1" applyBorder="1" applyAlignment="1">
      <alignment vertical="center" wrapText="1"/>
    </xf>
    <xf numFmtId="0" fontId="33" fillId="11" borderId="3" xfId="0" applyFont="1" applyFill="1" applyBorder="1" applyAlignment="1">
      <alignment vertical="center" wrapText="1"/>
    </xf>
    <xf numFmtId="0" fontId="33" fillId="12" borderId="1" xfId="0" applyFont="1" applyFill="1" applyBorder="1" applyAlignment="1">
      <alignment vertical="center"/>
    </xf>
    <xf numFmtId="0" fontId="33" fillId="12" borderId="2" xfId="0" applyFont="1" applyFill="1" applyBorder="1" applyAlignment="1">
      <alignment vertical="center"/>
    </xf>
    <xf numFmtId="0" fontId="33" fillId="12" borderId="4" xfId="0" applyFont="1" applyFill="1" applyBorder="1" applyAlignment="1">
      <alignment vertical="center"/>
    </xf>
    <xf numFmtId="0" fontId="33" fillId="4" borderId="1" xfId="0" applyFont="1" applyFill="1" applyBorder="1" applyAlignment="1">
      <alignment vertical="center" wrapText="1"/>
    </xf>
    <xf numFmtId="0" fontId="33" fillId="4" borderId="2" xfId="0" applyFont="1" applyFill="1" applyBorder="1" applyAlignment="1">
      <alignment vertical="center" wrapText="1"/>
    </xf>
    <xf numFmtId="0" fontId="33" fillId="4" borderId="4" xfId="0" applyFont="1" applyFill="1" applyBorder="1" applyAlignment="1">
      <alignment vertical="center" wrapText="1"/>
    </xf>
    <xf numFmtId="0" fontId="33" fillId="12" borderId="1" xfId="0" applyFont="1" applyFill="1" applyBorder="1" applyAlignment="1">
      <alignment horizontal="left" vertical="center" wrapText="1"/>
    </xf>
    <xf numFmtId="0" fontId="33" fillId="12" borderId="2" xfId="0" applyFont="1" applyFill="1" applyBorder="1" applyAlignment="1">
      <alignment horizontal="left" vertical="center" wrapText="1"/>
    </xf>
    <xf numFmtId="0" fontId="33" fillId="12" borderId="4" xfId="0" applyFont="1" applyFill="1" applyBorder="1" applyAlignment="1">
      <alignment horizontal="left" vertical="center" wrapText="1"/>
    </xf>
  </cellXfs>
  <cellStyles count="5">
    <cellStyle name="Normalno" xfId="0" builtinId="0"/>
    <cellStyle name="Normalno 2" xfId="3"/>
    <cellStyle name="Postotak" xfId="4" builtinId="5"/>
    <cellStyle name="Valuta" xfId="2" builtinId="4"/>
    <cellStyle name="Zarez" xfId="1" builtinId="3"/>
  </cellStyles>
  <dxfs count="0"/>
  <tableStyles count="0" defaultTableStyle="TableStyleMedium2" defaultPivotStyle="PivotStyleLight16"/>
  <colors>
    <mruColors>
      <color rgb="FFFE6091"/>
      <color rgb="FFF7A1CE"/>
      <color rgb="FFFB9D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P26"/>
  <sheetViews>
    <sheetView tabSelected="1" topLeftCell="B1" workbookViewId="0">
      <selection activeCell="I28" sqref="I27:I28"/>
    </sheetView>
  </sheetViews>
  <sheetFormatPr defaultRowHeight="15" x14ac:dyDescent="0.25"/>
  <cols>
    <col min="6" max="9" width="25.28515625" customWidth="1"/>
    <col min="10" max="11" width="15.7109375" customWidth="1"/>
  </cols>
  <sheetData>
    <row r="1" spans="2:11" ht="42" customHeight="1" x14ac:dyDescent="0.25">
      <c r="B1" s="229" t="s">
        <v>262</v>
      </c>
      <c r="C1" s="229"/>
      <c r="D1" s="229"/>
      <c r="E1" s="229"/>
      <c r="F1" s="229"/>
      <c r="G1" s="229"/>
      <c r="H1" s="229"/>
      <c r="I1" s="229"/>
      <c r="J1" s="229"/>
      <c r="K1" s="229"/>
    </row>
    <row r="2" spans="2:11" ht="15.75" customHeight="1" x14ac:dyDescent="0.25">
      <c r="B2" s="229" t="s">
        <v>9</v>
      </c>
      <c r="C2" s="229"/>
      <c r="D2" s="229"/>
      <c r="E2" s="229"/>
      <c r="F2" s="229"/>
      <c r="G2" s="229"/>
      <c r="H2" s="229"/>
      <c r="I2" s="229"/>
      <c r="J2" s="229"/>
      <c r="K2" s="229"/>
    </row>
    <row r="3" spans="2:11" ht="18" customHeight="1" x14ac:dyDescent="0.25">
      <c r="B3" s="229" t="s">
        <v>244</v>
      </c>
      <c r="C3" s="229"/>
      <c r="D3" s="229"/>
      <c r="E3" s="229"/>
      <c r="F3" s="229"/>
      <c r="G3" s="229"/>
      <c r="H3" s="229"/>
      <c r="I3" s="229"/>
      <c r="J3" s="229"/>
      <c r="K3" s="229"/>
    </row>
    <row r="4" spans="2:11" ht="18" customHeight="1" x14ac:dyDescent="0.25">
      <c r="B4" s="33"/>
      <c r="C4" s="34"/>
      <c r="D4" s="34"/>
      <c r="E4" s="34"/>
      <c r="F4" s="34"/>
      <c r="G4" s="34"/>
      <c r="H4" s="34"/>
      <c r="I4" s="34"/>
      <c r="J4" s="34"/>
      <c r="K4" s="32"/>
    </row>
    <row r="5" spans="2:11" x14ac:dyDescent="0.25">
      <c r="B5" s="236" t="s">
        <v>245</v>
      </c>
      <c r="C5" s="236"/>
      <c r="D5" s="236"/>
      <c r="E5" s="236"/>
      <c r="F5" s="236"/>
      <c r="G5" s="35"/>
      <c r="H5" s="35"/>
      <c r="I5" s="35"/>
      <c r="J5" s="36"/>
      <c r="K5" s="32"/>
    </row>
    <row r="6" spans="2:11" ht="25.5" x14ac:dyDescent="0.25">
      <c r="B6" s="217" t="s">
        <v>6</v>
      </c>
      <c r="C6" s="218"/>
      <c r="D6" s="218"/>
      <c r="E6" s="218"/>
      <c r="F6" s="219"/>
      <c r="G6" s="17" t="s">
        <v>264</v>
      </c>
      <c r="H6" s="1" t="s">
        <v>263</v>
      </c>
      <c r="I6" s="17" t="s">
        <v>261</v>
      </c>
      <c r="J6" s="1" t="s">
        <v>14</v>
      </c>
      <c r="K6" s="1" t="s">
        <v>40</v>
      </c>
    </row>
    <row r="7" spans="2:11" s="20" customFormat="1" ht="11.25" x14ac:dyDescent="0.2">
      <c r="B7" s="220">
        <v>1</v>
      </c>
      <c r="C7" s="220"/>
      <c r="D7" s="220"/>
      <c r="E7" s="220"/>
      <c r="F7" s="221"/>
      <c r="G7" s="19">
        <v>2</v>
      </c>
      <c r="H7" s="18">
        <v>3</v>
      </c>
      <c r="I7" s="18">
        <v>4</v>
      </c>
      <c r="J7" s="18" t="s">
        <v>151</v>
      </c>
      <c r="K7" s="18" t="s">
        <v>152</v>
      </c>
    </row>
    <row r="8" spans="2:11" x14ac:dyDescent="0.25">
      <c r="B8" s="234" t="s">
        <v>0</v>
      </c>
      <c r="C8" s="216"/>
      <c r="D8" s="216"/>
      <c r="E8" s="216"/>
      <c r="F8" s="235"/>
      <c r="G8" s="181">
        <f>SUM(G9+G10)</f>
        <v>715225.34</v>
      </c>
      <c r="H8" s="182">
        <f>SUM(H9:H10)</f>
        <v>1632154.86</v>
      </c>
      <c r="I8" s="40">
        <f>SUM(I9:I10)</f>
        <v>769304.76</v>
      </c>
      <c r="J8" s="40">
        <f>I8/G8*100</f>
        <v>107.56117225936094</v>
      </c>
      <c r="K8" s="40">
        <f>I8/H8*100</f>
        <v>47.134299499007092</v>
      </c>
    </row>
    <row r="9" spans="2:11" x14ac:dyDescent="0.25">
      <c r="B9" s="222" t="s">
        <v>41</v>
      </c>
      <c r="C9" s="223"/>
      <c r="D9" s="223"/>
      <c r="E9" s="223"/>
      <c r="F9" s="233"/>
      <c r="G9" s="183">
        <v>715225.34</v>
      </c>
      <c r="H9" s="184">
        <v>1632154.86</v>
      </c>
      <c r="I9" s="41">
        <v>769304.76</v>
      </c>
      <c r="J9" s="41">
        <f>I9/G9*100</f>
        <v>107.56117225936094</v>
      </c>
      <c r="K9" s="41">
        <f>I9/H9*100</f>
        <v>47.134299499007092</v>
      </c>
    </row>
    <row r="10" spans="2:11" x14ac:dyDescent="0.25">
      <c r="B10" s="237" t="s">
        <v>46</v>
      </c>
      <c r="C10" s="233"/>
      <c r="D10" s="233"/>
      <c r="E10" s="233"/>
      <c r="F10" s="233"/>
      <c r="G10" s="183">
        <v>0</v>
      </c>
      <c r="H10" s="184">
        <v>0</v>
      </c>
      <c r="I10" s="41">
        <v>0</v>
      </c>
      <c r="J10" s="41">
        <v>0</v>
      </c>
      <c r="K10" s="41">
        <v>0</v>
      </c>
    </row>
    <row r="11" spans="2:11" x14ac:dyDescent="0.25">
      <c r="B11" s="14" t="s">
        <v>1</v>
      </c>
      <c r="C11" s="28"/>
      <c r="D11" s="28"/>
      <c r="E11" s="28"/>
      <c r="F11" s="28"/>
      <c r="G11" s="181">
        <f>SUM(G12+G13)</f>
        <v>710115.19</v>
      </c>
      <c r="H11" s="182">
        <f>SUM(H12:H13)</f>
        <v>1656959.64</v>
      </c>
      <c r="I11" s="40">
        <f>SUM(I12:I13)</f>
        <v>896386.69000000006</v>
      </c>
      <c r="J11" s="40">
        <f>I11/G11*100</f>
        <v>126.23116680548689</v>
      </c>
      <c r="K11" s="40">
        <f>I11/H11*100</f>
        <v>54.098281476548223</v>
      </c>
    </row>
    <row r="12" spans="2:11" x14ac:dyDescent="0.25">
      <c r="B12" s="231" t="s">
        <v>42</v>
      </c>
      <c r="C12" s="223"/>
      <c r="D12" s="223"/>
      <c r="E12" s="223"/>
      <c r="F12" s="223"/>
      <c r="G12" s="183">
        <v>709708.19</v>
      </c>
      <c r="H12" s="184">
        <v>1654622.43</v>
      </c>
      <c r="I12" s="41">
        <v>895580.93</v>
      </c>
      <c r="J12" s="42">
        <f>I12/G12*100</f>
        <v>126.19002325448719</v>
      </c>
      <c r="K12" s="42">
        <f>I12/H12*100</f>
        <v>54.125999609469822</v>
      </c>
    </row>
    <row r="13" spans="2:11" x14ac:dyDescent="0.25">
      <c r="B13" s="232" t="s">
        <v>43</v>
      </c>
      <c r="C13" s="233"/>
      <c r="D13" s="233"/>
      <c r="E13" s="233"/>
      <c r="F13" s="233"/>
      <c r="G13" s="185">
        <v>407</v>
      </c>
      <c r="H13" s="186">
        <v>2337.21</v>
      </c>
      <c r="I13" s="43">
        <v>805.76</v>
      </c>
      <c r="J13" s="42">
        <v>0</v>
      </c>
      <c r="K13" s="42">
        <v>0</v>
      </c>
    </row>
    <row r="14" spans="2:11" x14ac:dyDescent="0.25">
      <c r="B14" s="215" t="s">
        <v>47</v>
      </c>
      <c r="C14" s="216"/>
      <c r="D14" s="216"/>
      <c r="E14" s="216"/>
      <c r="F14" s="216"/>
      <c r="G14" s="181">
        <f>G9+G10-(G12+G13)</f>
        <v>5110.1500000000233</v>
      </c>
      <c r="H14" s="182">
        <f>SUM(H8-H11)</f>
        <v>-24804.779999999795</v>
      </c>
      <c r="I14" s="44">
        <f>I8-I11</f>
        <v>-127081.93000000005</v>
      </c>
      <c r="J14" s="44">
        <f>I14/G14*100</f>
        <v>-2486.8532234865802</v>
      </c>
      <c r="K14" s="44">
        <v>0</v>
      </c>
    </row>
    <row r="15" spans="2:11" ht="18" x14ac:dyDescent="0.25">
      <c r="B15" s="31"/>
      <c r="C15" s="37"/>
      <c r="D15" s="37"/>
      <c r="E15" s="37"/>
      <c r="F15" s="37"/>
      <c r="G15" s="39"/>
      <c r="H15" s="37"/>
      <c r="I15" s="38"/>
      <c r="J15" s="38"/>
      <c r="K15" s="38"/>
    </row>
    <row r="16" spans="2:11" ht="18" customHeight="1" x14ac:dyDescent="0.25">
      <c r="B16" s="236" t="s">
        <v>246</v>
      </c>
      <c r="C16" s="236"/>
      <c r="D16" s="236"/>
      <c r="E16" s="236"/>
      <c r="F16" s="236"/>
      <c r="G16" s="37"/>
      <c r="H16" s="37"/>
      <c r="I16" s="38"/>
      <c r="J16" s="38"/>
      <c r="K16" s="38"/>
    </row>
    <row r="17" spans="1:42" ht="25.5" x14ac:dyDescent="0.25">
      <c r="B17" s="217" t="s">
        <v>6</v>
      </c>
      <c r="C17" s="218"/>
      <c r="D17" s="218"/>
      <c r="E17" s="218"/>
      <c r="F17" s="219"/>
      <c r="G17" s="17" t="s">
        <v>264</v>
      </c>
      <c r="H17" s="1" t="s">
        <v>263</v>
      </c>
      <c r="I17" s="17" t="s">
        <v>261</v>
      </c>
      <c r="J17" s="1" t="s">
        <v>14</v>
      </c>
      <c r="K17" s="1" t="s">
        <v>40</v>
      </c>
    </row>
    <row r="18" spans="1:42" s="20" customFormat="1" x14ac:dyDescent="0.25">
      <c r="B18" s="220">
        <v>1</v>
      </c>
      <c r="C18" s="220"/>
      <c r="D18" s="220"/>
      <c r="E18" s="220"/>
      <c r="F18" s="221"/>
      <c r="G18" s="19">
        <v>2</v>
      </c>
      <c r="H18" s="18">
        <v>3</v>
      </c>
      <c r="I18" s="18">
        <v>5</v>
      </c>
      <c r="J18" s="18" t="s">
        <v>15</v>
      </c>
      <c r="K18" s="18" t="s">
        <v>16</v>
      </c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</row>
    <row r="19" spans="1:42" ht="15.75" customHeight="1" x14ac:dyDescent="0.25">
      <c r="A19" s="20"/>
      <c r="B19" s="222" t="s">
        <v>44</v>
      </c>
      <c r="C19" s="224"/>
      <c r="D19" s="224"/>
      <c r="E19" s="224"/>
      <c r="F19" s="225"/>
      <c r="G19" s="180">
        <v>0</v>
      </c>
      <c r="H19" s="180">
        <v>0</v>
      </c>
      <c r="I19" s="180">
        <v>0</v>
      </c>
      <c r="J19" s="13">
        <v>0</v>
      </c>
      <c r="K19" s="13">
        <v>0</v>
      </c>
    </row>
    <row r="20" spans="1:42" x14ac:dyDescent="0.25">
      <c r="A20" s="20"/>
      <c r="B20" s="222" t="s">
        <v>45</v>
      </c>
      <c r="C20" s="223"/>
      <c r="D20" s="223"/>
      <c r="E20" s="223"/>
      <c r="F20" s="223"/>
      <c r="G20" s="180">
        <v>0</v>
      </c>
      <c r="H20" s="180">
        <v>0</v>
      </c>
      <c r="I20" s="180">
        <v>0</v>
      </c>
      <c r="J20" s="13">
        <v>0</v>
      </c>
      <c r="K20" s="13">
        <v>0</v>
      </c>
    </row>
    <row r="21" spans="1:42" x14ac:dyDescent="0.25">
      <c r="A21" s="20"/>
      <c r="B21" s="222" t="s">
        <v>252</v>
      </c>
      <c r="C21" s="224"/>
      <c r="D21" s="224"/>
      <c r="E21" s="224"/>
      <c r="F21" s="225"/>
      <c r="G21" s="180"/>
      <c r="H21" s="180">
        <v>0</v>
      </c>
      <c r="I21" s="180">
        <v>0</v>
      </c>
      <c r="J21" s="13">
        <v>0</v>
      </c>
      <c r="K21" s="13">
        <v>0</v>
      </c>
    </row>
    <row r="22" spans="1:42" ht="15.75" customHeight="1" x14ac:dyDescent="0.25">
      <c r="A22" s="20"/>
      <c r="B22" s="222" t="s">
        <v>253</v>
      </c>
      <c r="C22" s="224"/>
      <c r="D22" s="224"/>
      <c r="E22" s="224"/>
      <c r="F22" s="225"/>
      <c r="G22" s="180">
        <v>310</v>
      </c>
      <c r="H22" s="180">
        <v>24804.78</v>
      </c>
      <c r="I22" s="180">
        <v>17099.150000000001</v>
      </c>
      <c r="J22" s="187">
        <f>I22/G22</f>
        <v>55.158548387096779</v>
      </c>
      <c r="K22" s="187">
        <f>I22/H22</f>
        <v>0.68934898838046543</v>
      </c>
    </row>
    <row r="23" spans="1:42" ht="15" customHeight="1" x14ac:dyDescent="0.25">
      <c r="A23" s="20"/>
      <c r="B23" s="226" t="s">
        <v>254</v>
      </c>
      <c r="C23" s="227"/>
      <c r="D23" s="227"/>
      <c r="E23" s="227"/>
      <c r="F23" s="228"/>
      <c r="G23" s="180">
        <v>850</v>
      </c>
      <c r="H23" s="180">
        <v>0</v>
      </c>
      <c r="I23" s="180">
        <f>H22-I22</f>
        <v>7705.6299999999974</v>
      </c>
      <c r="J23" s="187">
        <v>0</v>
      </c>
      <c r="K23" s="187">
        <v>0</v>
      </c>
    </row>
    <row r="24" spans="1:42" x14ac:dyDescent="0.25">
      <c r="B24" s="230"/>
      <c r="C24" s="230"/>
      <c r="D24" s="230"/>
      <c r="E24" s="230"/>
      <c r="F24" s="230"/>
      <c r="G24" s="230"/>
      <c r="H24" s="230"/>
      <c r="I24" s="230"/>
      <c r="J24" s="230"/>
    </row>
    <row r="25" spans="1:42" ht="15" customHeight="1" x14ac:dyDescent="0.25">
      <c r="B25" s="214"/>
      <c r="C25" s="214"/>
      <c r="D25" s="214"/>
      <c r="E25" s="214"/>
      <c r="F25" s="214"/>
      <c r="G25" s="214"/>
      <c r="H25" s="214"/>
      <c r="I25" s="214"/>
      <c r="J25" s="214"/>
      <c r="K25" s="214"/>
    </row>
    <row r="26" spans="1:42" x14ac:dyDescent="0.25">
      <c r="B26" s="214"/>
      <c r="C26" s="214"/>
      <c r="D26" s="214"/>
      <c r="E26" s="214"/>
      <c r="F26" s="214"/>
      <c r="G26" s="214"/>
      <c r="H26" s="214"/>
      <c r="I26" s="214"/>
      <c r="J26" s="214"/>
      <c r="K26" s="214"/>
    </row>
  </sheetData>
  <mergeCells count="23">
    <mergeCell ref="B1:K1"/>
    <mergeCell ref="B2:K2"/>
    <mergeCell ref="B3:K3"/>
    <mergeCell ref="B24:F24"/>
    <mergeCell ref="G24:J24"/>
    <mergeCell ref="B12:F12"/>
    <mergeCell ref="B13:F13"/>
    <mergeCell ref="B7:F7"/>
    <mergeCell ref="B8:F8"/>
    <mergeCell ref="B9:F9"/>
    <mergeCell ref="B5:F5"/>
    <mergeCell ref="B6:F6"/>
    <mergeCell ref="B10:F10"/>
    <mergeCell ref="B16:F16"/>
    <mergeCell ref="B25:K26"/>
    <mergeCell ref="B14:F14"/>
    <mergeCell ref="B17:F17"/>
    <mergeCell ref="B18:F18"/>
    <mergeCell ref="B20:F20"/>
    <mergeCell ref="B19:F19"/>
    <mergeCell ref="B22:F22"/>
    <mergeCell ref="B23:F23"/>
    <mergeCell ref="B21:F21"/>
  </mergeCells>
  <pageMargins left="0.7" right="0.7" top="0.75" bottom="0.75" header="0.3" footer="0.3"/>
  <pageSetup paperSize="9" scale="7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0"/>
  <sheetViews>
    <sheetView topLeftCell="A13" zoomScaleNormal="100" workbookViewId="0">
      <selection activeCell="B4" sqref="B4:K4"/>
    </sheetView>
  </sheetViews>
  <sheetFormatPr defaultRowHeight="12.75" x14ac:dyDescent="0.2"/>
  <cols>
    <col min="1" max="1" width="9.140625" style="152"/>
    <col min="2" max="2" width="7.42578125" style="152" bestFit="1" customWidth="1"/>
    <col min="3" max="3" width="8.42578125" style="152" bestFit="1" customWidth="1"/>
    <col min="4" max="4" width="5.42578125" style="152" bestFit="1" customWidth="1"/>
    <col min="5" max="5" width="5.42578125" style="152" customWidth="1"/>
    <col min="6" max="6" width="48.85546875" style="152" customWidth="1"/>
    <col min="7" max="9" width="25.28515625" style="152" customWidth="1"/>
    <col min="10" max="11" width="15.7109375" style="152" customWidth="1"/>
    <col min="12" max="16384" width="9.140625" style="152"/>
  </cols>
  <sheetData>
    <row r="1" spans="2:11" x14ac:dyDescent="0.2">
      <c r="B1" s="151"/>
      <c r="C1" s="151"/>
      <c r="D1" s="151"/>
      <c r="E1" s="151"/>
      <c r="F1" s="151"/>
      <c r="G1" s="151"/>
      <c r="H1" s="151"/>
      <c r="I1" s="150"/>
      <c r="J1" s="150"/>
    </row>
    <row r="2" spans="2:11" ht="18" customHeight="1" x14ac:dyDescent="0.2">
      <c r="B2" s="241" t="s">
        <v>247</v>
      </c>
      <c r="C2" s="241"/>
      <c r="D2" s="241"/>
      <c r="E2" s="241"/>
      <c r="F2" s="241"/>
      <c r="G2" s="241"/>
      <c r="H2" s="241"/>
      <c r="I2" s="241"/>
      <c r="J2" s="241"/>
      <c r="K2" s="241"/>
    </row>
    <row r="3" spans="2:11" x14ac:dyDescent="0.2">
      <c r="B3" s="151"/>
      <c r="C3" s="151"/>
      <c r="D3" s="151"/>
      <c r="E3" s="151"/>
      <c r="F3" s="151"/>
      <c r="G3" s="151"/>
      <c r="H3" s="151"/>
      <c r="I3" s="150"/>
      <c r="J3" s="150"/>
    </row>
    <row r="4" spans="2:11" ht="15.75" customHeight="1" x14ac:dyDescent="0.2">
      <c r="B4" s="241" t="s">
        <v>248</v>
      </c>
      <c r="C4" s="241"/>
      <c r="D4" s="241"/>
      <c r="E4" s="241"/>
      <c r="F4" s="241"/>
      <c r="G4" s="241"/>
      <c r="H4" s="241"/>
      <c r="I4" s="241"/>
      <c r="J4" s="241"/>
      <c r="K4" s="241"/>
    </row>
    <row r="5" spans="2:11" x14ac:dyDescent="0.2">
      <c r="B5" s="151"/>
      <c r="C5" s="151"/>
      <c r="D5" s="151"/>
      <c r="E5" s="151"/>
      <c r="F5" s="151"/>
      <c r="G5" s="151"/>
      <c r="H5" s="151"/>
      <c r="I5" s="150"/>
      <c r="J5" s="150"/>
    </row>
    <row r="6" spans="2:11" ht="25.5" x14ac:dyDescent="0.2">
      <c r="B6" s="238" t="s">
        <v>6</v>
      </c>
      <c r="C6" s="239"/>
      <c r="D6" s="239"/>
      <c r="E6" s="239"/>
      <c r="F6" s="240"/>
      <c r="G6" s="59" t="s">
        <v>259</v>
      </c>
      <c r="H6" s="59" t="s">
        <v>260</v>
      </c>
      <c r="I6" s="59" t="s">
        <v>261</v>
      </c>
      <c r="J6" s="59" t="s">
        <v>14</v>
      </c>
      <c r="K6" s="59" t="s">
        <v>40</v>
      </c>
    </row>
    <row r="7" spans="2:11" ht="16.5" customHeight="1" x14ac:dyDescent="0.2">
      <c r="B7" s="238">
        <v>1</v>
      </c>
      <c r="C7" s="239"/>
      <c r="D7" s="239"/>
      <c r="E7" s="239"/>
      <c r="F7" s="240"/>
      <c r="G7" s="59">
        <v>2</v>
      </c>
      <c r="H7" s="59">
        <v>3</v>
      </c>
      <c r="I7" s="59">
        <v>4</v>
      </c>
      <c r="J7" s="59" t="s">
        <v>151</v>
      </c>
      <c r="K7" s="59" t="s">
        <v>152</v>
      </c>
    </row>
    <row r="8" spans="2:11" s="175" customFormat="1" ht="15.75" x14ac:dyDescent="0.25">
      <c r="B8" s="171"/>
      <c r="C8" s="171"/>
      <c r="D8" s="171"/>
      <c r="E8" s="171"/>
      <c r="F8" s="171" t="s">
        <v>239</v>
      </c>
      <c r="G8" s="172">
        <f>G9+G32</f>
        <v>715535.34000000008</v>
      </c>
      <c r="H8" s="172">
        <f>H9+H32</f>
        <v>1656959.6400000001</v>
      </c>
      <c r="I8" s="173">
        <f>I9+I32</f>
        <v>786403.91000000015</v>
      </c>
      <c r="J8" s="204">
        <f t="shared" ref="J8:J71" si="0">I8/G8</f>
        <v>1.0990427251294115</v>
      </c>
      <c r="K8" s="204">
        <f t="shared" ref="K8:K71" si="1">I8/H8</f>
        <v>0.47460655710358768</v>
      </c>
    </row>
    <row r="9" spans="2:11" s="155" customFormat="1" ht="15.75" customHeight="1" x14ac:dyDescent="0.25">
      <c r="B9" s="61">
        <v>6</v>
      </c>
      <c r="C9" s="61"/>
      <c r="D9" s="61"/>
      <c r="E9" s="61"/>
      <c r="F9" s="61" t="s">
        <v>2</v>
      </c>
      <c r="G9" s="158">
        <f>G10+G18+G21+G28</f>
        <v>715225.34000000008</v>
      </c>
      <c r="H9" s="158">
        <f>H10+H18+H21+H28</f>
        <v>1632154.86</v>
      </c>
      <c r="I9" s="154">
        <f>I10+I18+I21+I28</f>
        <v>769304.76000000013</v>
      </c>
      <c r="J9" s="205">
        <f t="shared" si="0"/>
        <v>1.0756117225936095</v>
      </c>
      <c r="K9" s="205">
        <f t="shared" si="1"/>
        <v>0.47134299499007104</v>
      </c>
    </row>
    <row r="10" spans="2:11" s="155" customFormat="1" ht="22.5" customHeight="1" x14ac:dyDescent="0.25">
      <c r="B10" s="62"/>
      <c r="C10" s="62">
        <v>63</v>
      </c>
      <c r="D10" s="62"/>
      <c r="E10" s="62"/>
      <c r="F10" s="62" t="s">
        <v>17</v>
      </c>
      <c r="G10" s="134">
        <f>G11+G14+G16</f>
        <v>689395.49000000011</v>
      </c>
      <c r="H10" s="134">
        <f>H11+H14+H16</f>
        <v>1581592.32</v>
      </c>
      <c r="I10" s="156">
        <f>I11+I16</f>
        <v>745605.44000000006</v>
      </c>
      <c r="J10" s="206">
        <f t="shared" si="0"/>
        <v>1.0815351286965917</v>
      </c>
      <c r="K10" s="206">
        <f t="shared" si="1"/>
        <v>0.47142707420329405</v>
      </c>
    </row>
    <row r="11" spans="2:11" s="155" customFormat="1" ht="23.25" customHeight="1" x14ac:dyDescent="0.25">
      <c r="B11" s="63"/>
      <c r="C11" s="63"/>
      <c r="D11" s="63">
        <v>636</v>
      </c>
      <c r="E11" s="63"/>
      <c r="F11" s="64" t="s">
        <v>90</v>
      </c>
      <c r="G11" s="137">
        <f>G12+G13</f>
        <v>684351.93</v>
      </c>
      <c r="H11" s="137">
        <f>H12+H13</f>
        <v>1566512.35</v>
      </c>
      <c r="I11" s="157">
        <f>SUM(I12:I13)</f>
        <v>737479.27</v>
      </c>
      <c r="J11" s="207">
        <f t="shared" si="0"/>
        <v>1.0776316068839025</v>
      </c>
      <c r="K11" s="207">
        <f t="shared" si="1"/>
        <v>0.47077782055149453</v>
      </c>
    </row>
    <row r="12" spans="2:11" ht="27.75" customHeight="1" x14ac:dyDescent="0.25">
      <c r="B12" s="65"/>
      <c r="C12" s="65"/>
      <c r="D12" s="66"/>
      <c r="E12" s="66">
        <v>6361</v>
      </c>
      <c r="F12" s="67" t="s">
        <v>91</v>
      </c>
      <c r="G12" s="127">
        <v>684351.93</v>
      </c>
      <c r="H12" s="127">
        <v>1565912.35</v>
      </c>
      <c r="I12" s="153">
        <v>737479.27</v>
      </c>
      <c r="J12" s="207">
        <f t="shared" si="0"/>
        <v>1.0776316068839025</v>
      </c>
      <c r="K12" s="207">
        <f t="shared" si="1"/>
        <v>0.47095820529163079</v>
      </c>
    </row>
    <row r="13" spans="2:11" ht="26.25" customHeight="1" x14ac:dyDescent="0.25">
      <c r="B13" s="65"/>
      <c r="C13" s="65"/>
      <c r="D13" s="66"/>
      <c r="E13" s="66">
        <v>6362</v>
      </c>
      <c r="F13" s="67" t="s">
        <v>92</v>
      </c>
      <c r="G13" s="127">
        <v>0</v>
      </c>
      <c r="H13" s="127">
        <v>600</v>
      </c>
      <c r="I13" s="153">
        <v>0</v>
      </c>
      <c r="J13" s="207" t="e">
        <f t="shared" si="0"/>
        <v>#DIV/0!</v>
      </c>
      <c r="K13" s="207">
        <f t="shared" si="1"/>
        <v>0</v>
      </c>
    </row>
    <row r="14" spans="2:11" ht="26.25" customHeight="1" x14ac:dyDescent="0.25">
      <c r="B14" s="65"/>
      <c r="C14" s="65"/>
      <c r="D14" s="63">
        <v>634</v>
      </c>
      <c r="E14" s="63"/>
      <c r="F14" s="64" t="s">
        <v>242</v>
      </c>
      <c r="G14" s="137">
        <f>G15</f>
        <v>0</v>
      </c>
      <c r="H14" s="137">
        <f>H15</f>
        <v>0</v>
      </c>
      <c r="I14" s="157">
        <f>I15</f>
        <v>0</v>
      </c>
      <c r="J14" s="207" t="e">
        <f t="shared" si="0"/>
        <v>#DIV/0!</v>
      </c>
      <c r="K14" s="207" t="e">
        <f t="shared" si="1"/>
        <v>#DIV/0!</v>
      </c>
    </row>
    <row r="15" spans="2:11" ht="26.25" customHeight="1" x14ac:dyDescent="0.25">
      <c r="B15" s="65"/>
      <c r="C15" s="65"/>
      <c r="D15" s="66"/>
      <c r="E15" s="66">
        <v>6341</v>
      </c>
      <c r="F15" s="67" t="s">
        <v>243</v>
      </c>
      <c r="G15" s="127">
        <v>0</v>
      </c>
      <c r="H15" s="127">
        <v>0</v>
      </c>
      <c r="I15" s="153">
        <v>0</v>
      </c>
      <c r="J15" s="207" t="e">
        <f t="shared" si="0"/>
        <v>#DIV/0!</v>
      </c>
      <c r="K15" s="207" t="e">
        <f t="shared" si="1"/>
        <v>#DIV/0!</v>
      </c>
    </row>
    <row r="16" spans="2:11" s="155" customFormat="1" ht="26.25" customHeight="1" x14ac:dyDescent="0.25">
      <c r="B16" s="63"/>
      <c r="C16" s="63"/>
      <c r="D16" s="63">
        <v>639</v>
      </c>
      <c r="E16" s="68"/>
      <c r="F16" s="64" t="s">
        <v>141</v>
      </c>
      <c r="G16" s="137">
        <f>G17</f>
        <v>5043.5600000000004</v>
      </c>
      <c r="H16" s="137">
        <f>H17</f>
        <v>15079.97</v>
      </c>
      <c r="I16" s="157">
        <f>SUM(I17)</f>
        <v>8126.17</v>
      </c>
      <c r="J16" s="207">
        <f t="shared" si="0"/>
        <v>1.6111972495618174</v>
      </c>
      <c r="K16" s="207">
        <f t="shared" si="1"/>
        <v>0.53887176168122353</v>
      </c>
    </row>
    <row r="17" spans="2:11" ht="26.25" customHeight="1" x14ac:dyDescent="0.25">
      <c r="B17" s="65"/>
      <c r="C17" s="65"/>
      <c r="D17" s="66"/>
      <c r="E17" s="66">
        <v>6393</v>
      </c>
      <c r="F17" s="67" t="s">
        <v>142</v>
      </c>
      <c r="G17" s="127">
        <v>5043.5600000000004</v>
      </c>
      <c r="H17" s="127">
        <v>15079.97</v>
      </c>
      <c r="I17" s="153">
        <v>8126.17</v>
      </c>
      <c r="J17" s="207">
        <f t="shared" si="0"/>
        <v>1.6111972495618174</v>
      </c>
      <c r="K17" s="207">
        <f t="shared" si="1"/>
        <v>0.53887176168122353</v>
      </c>
    </row>
    <row r="18" spans="2:11" s="155" customFormat="1" ht="27.75" customHeight="1" x14ac:dyDescent="0.25">
      <c r="B18" s="69"/>
      <c r="C18" s="69">
        <v>65</v>
      </c>
      <c r="D18" s="70"/>
      <c r="E18" s="70"/>
      <c r="F18" s="62" t="s">
        <v>93</v>
      </c>
      <c r="G18" s="134">
        <f>G19</f>
        <v>4144.75</v>
      </c>
      <c r="H18" s="134">
        <f>H19</f>
        <v>7413.12</v>
      </c>
      <c r="I18" s="156">
        <f>I19</f>
        <v>3645.14</v>
      </c>
      <c r="J18" s="206">
        <f t="shared" si="0"/>
        <v>0.87945955727124669</v>
      </c>
      <c r="K18" s="206">
        <f t="shared" si="1"/>
        <v>0.49171468963135628</v>
      </c>
    </row>
    <row r="19" spans="2:11" s="155" customFormat="1" ht="15" customHeight="1" x14ac:dyDescent="0.25">
      <c r="B19" s="63"/>
      <c r="C19" s="63"/>
      <c r="D19" s="68">
        <v>652</v>
      </c>
      <c r="E19" s="68"/>
      <c r="F19" s="60" t="s">
        <v>89</v>
      </c>
      <c r="G19" s="137">
        <f>G20</f>
        <v>4144.75</v>
      </c>
      <c r="H19" s="137">
        <f>H20</f>
        <v>7413.12</v>
      </c>
      <c r="I19" s="157">
        <f>SUM(I20)</f>
        <v>3645.14</v>
      </c>
      <c r="J19" s="207">
        <f t="shared" si="0"/>
        <v>0.87945955727124669</v>
      </c>
      <c r="K19" s="207">
        <f t="shared" si="1"/>
        <v>0.49171468963135628</v>
      </c>
    </row>
    <row r="20" spans="2:11" ht="15" customHeight="1" x14ac:dyDescent="0.25">
      <c r="B20" s="65"/>
      <c r="C20" s="63"/>
      <c r="D20" s="66"/>
      <c r="E20" s="66">
        <v>6526</v>
      </c>
      <c r="F20" s="71" t="s">
        <v>94</v>
      </c>
      <c r="G20" s="127">
        <v>4144.75</v>
      </c>
      <c r="H20" s="127">
        <v>7413.12</v>
      </c>
      <c r="I20" s="153">
        <v>3645.14</v>
      </c>
      <c r="J20" s="207">
        <f t="shared" si="0"/>
        <v>0.87945955727124669</v>
      </c>
      <c r="K20" s="207">
        <f t="shared" si="1"/>
        <v>0.49171468963135628</v>
      </c>
    </row>
    <row r="21" spans="2:11" s="155" customFormat="1" ht="26.25" customHeight="1" x14ac:dyDescent="0.25">
      <c r="B21" s="69"/>
      <c r="C21" s="69">
        <v>66</v>
      </c>
      <c r="D21" s="70"/>
      <c r="E21" s="70"/>
      <c r="F21" s="62" t="s">
        <v>95</v>
      </c>
      <c r="G21" s="134">
        <f>G22+G25</f>
        <v>706.14</v>
      </c>
      <c r="H21" s="134">
        <f>H22+H25</f>
        <v>1250</v>
      </c>
      <c r="I21" s="156">
        <f>I22+I25</f>
        <v>706.39</v>
      </c>
      <c r="J21" s="206">
        <f t="shared" si="0"/>
        <v>1.000354037443</v>
      </c>
      <c r="K21" s="206">
        <f t="shared" si="1"/>
        <v>0.56511199999999995</v>
      </c>
    </row>
    <row r="22" spans="2:11" s="155" customFormat="1" ht="27.75" customHeight="1" x14ac:dyDescent="0.25">
      <c r="B22" s="63"/>
      <c r="C22" s="63"/>
      <c r="D22" s="68">
        <v>661</v>
      </c>
      <c r="E22" s="68"/>
      <c r="F22" s="60" t="s">
        <v>96</v>
      </c>
      <c r="G22" s="137">
        <f>G23+G24</f>
        <v>706.14</v>
      </c>
      <c r="H22" s="137">
        <f>H23+H24</f>
        <v>790</v>
      </c>
      <c r="I22" s="157">
        <f>SUM(I23:I24)</f>
        <v>706.39</v>
      </c>
      <c r="J22" s="207">
        <f t="shared" si="0"/>
        <v>1.000354037443</v>
      </c>
      <c r="K22" s="207">
        <f t="shared" si="1"/>
        <v>0.89416455696202535</v>
      </c>
    </row>
    <row r="23" spans="2:11" ht="27.75" customHeight="1" x14ac:dyDescent="0.25">
      <c r="B23" s="65"/>
      <c r="C23" s="65"/>
      <c r="D23" s="66"/>
      <c r="E23" s="66">
        <v>6614</v>
      </c>
      <c r="F23" s="71" t="s">
        <v>240</v>
      </c>
      <c r="G23" s="127">
        <v>0</v>
      </c>
      <c r="H23" s="127">
        <v>0</v>
      </c>
      <c r="I23" s="153">
        <v>556.39</v>
      </c>
      <c r="J23" s="207" t="e">
        <f t="shared" si="0"/>
        <v>#DIV/0!</v>
      </c>
      <c r="K23" s="207" t="e">
        <f t="shared" si="1"/>
        <v>#DIV/0!</v>
      </c>
    </row>
    <row r="24" spans="2:11" ht="15" customHeight="1" x14ac:dyDescent="0.25">
      <c r="B24" s="65"/>
      <c r="C24" s="63"/>
      <c r="D24" s="66"/>
      <c r="E24" s="66">
        <v>6615</v>
      </c>
      <c r="F24" s="71" t="s">
        <v>97</v>
      </c>
      <c r="G24" s="127">
        <v>706.14</v>
      </c>
      <c r="H24" s="127">
        <v>790</v>
      </c>
      <c r="I24" s="153">
        <v>150</v>
      </c>
      <c r="J24" s="207">
        <f t="shared" si="0"/>
        <v>0.212422465799983</v>
      </c>
      <c r="K24" s="207">
        <f t="shared" si="1"/>
        <v>0.189873417721519</v>
      </c>
    </row>
    <row r="25" spans="2:11" s="155" customFormat="1" ht="36" customHeight="1" x14ac:dyDescent="0.25">
      <c r="B25" s="63"/>
      <c r="C25" s="63"/>
      <c r="D25" s="68">
        <v>663</v>
      </c>
      <c r="E25" s="68"/>
      <c r="F25" s="60" t="s">
        <v>98</v>
      </c>
      <c r="G25" s="137">
        <f>G26+G27</f>
        <v>0</v>
      </c>
      <c r="H25" s="137">
        <f>H26+H27</f>
        <v>460</v>
      </c>
      <c r="I25" s="157">
        <f>I26</f>
        <v>0</v>
      </c>
      <c r="J25" s="207" t="e">
        <f t="shared" si="0"/>
        <v>#DIV/0!</v>
      </c>
      <c r="K25" s="207">
        <f t="shared" si="1"/>
        <v>0</v>
      </c>
    </row>
    <row r="26" spans="2:11" ht="15.75" customHeight="1" x14ac:dyDescent="0.25">
      <c r="B26" s="65"/>
      <c r="C26" s="63"/>
      <c r="D26" s="66"/>
      <c r="E26" s="66">
        <v>6631</v>
      </c>
      <c r="F26" s="71" t="s">
        <v>99</v>
      </c>
      <c r="G26" s="127">
        <v>0</v>
      </c>
      <c r="H26" s="127">
        <v>460</v>
      </c>
      <c r="I26" s="153">
        <v>0</v>
      </c>
      <c r="J26" s="207" t="e">
        <f t="shared" si="0"/>
        <v>#DIV/0!</v>
      </c>
      <c r="K26" s="207">
        <f t="shared" si="1"/>
        <v>0</v>
      </c>
    </row>
    <row r="27" spans="2:11" ht="25.5" customHeight="1" x14ac:dyDescent="0.25">
      <c r="B27" s="65"/>
      <c r="C27" s="65"/>
      <c r="D27" s="66"/>
      <c r="E27" s="66">
        <v>6632</v>
      </c>
      <c r="F27" s="71" t="s">
        <v>100</v>
      </c>
      <c r="G27" s="127">
        <v>0</v>
      </c>
      <c r="H27" s="127">
        <v>0</v>
      </c>
      <c r="I27" s="153">
        <v>0</v>
      </c>
      <c r="J27" s="207" t="e">
        <f t="shared" si="0"/>
        <v>#DIV/0!</v>
      </c>
      <c r="K27" s="207" t="e">
        <f t="shared" si="1"/>
        <v>#DIV/0!</v>
      </c>
    </row>
    <row r="28" spans="2:11" s="155" customFormat="1" ht="24" customHeight="1" x14ac:dyDescent="0.25">
      <c r="B28" s="69"/>
      <c r="C28" s="69">
        <v>67</v>
      </c>
      <c r="D28" s="69"/>
      <c r="E28" s="69"/>
      <c r="F28" s="62" t="s">
        <v>101</v>
      </c>
      <c r="G28" s="134">
        <f>G29</f>
        <v>20978.959999999999</v>
      </c>
      <c r="H28" s="134">
        <f>H29</f>
        <v>41899.42</v>
      </c>
      <c r="I28" s="156">
        <f>I29</f>
        <v>19347.789999999997</v>
      </c>
      <c r="J28" s="206">
        <f t="shared" si="0"/>
        <v>0.92224733733226039</v>
      </c>
      <c r="K28" s="206">
        <f t="shared" si="1"/>
        <v>0.46176748986024146</v>
      </c>
    </row>
    <row r="29" spans="2:11" s="155" customFormat="1" ht="22.5" customHeight="1" x14ac:dyDescent="0.25">
      <c r="B29" s="63"/>
      <c r="C29" s="63"/>
      <c r="D29" s="68">
        <v>671</v>
      </c>
      <c r="E29" s="68"/>
      <c r="F29" s="60" t="s">
        <v>102</v>
      </c>
      <c r="G29" s="137">
        <f>G30+G31</f>
        <v>20978.959999999999</v>
      </c>
      <c r="H29" s="137">
        <f>H30+H31</f>
        <v>41899.42</v>
      </c>
      <c r="I29" s="157">
        <f>SUM(I30:I31)</f>
        <v>19347.789999999997</v>
      </c>
      <c r="J29" s="207">
        <f t="shared" si="0"/>
        <v>0.92224733733226039</v>
      </c>
      <c r="K29" s="207">
        <f t="shared" si="1"/>
        <v>0.46176748986024146</v>
      </c>
    </row>
    <row r="30" spans="2:11" ht="24" customHeight="1" x14ac:dyDescent="0.25">
      <c r="B30" s="65"/>
      <c r="C30" s="63"/>
      <c r="D30" s="66"/>
      <c r="E30" s="66">
        <v>6711</v>
      </c>
      <c r="F30" s="71" t="s">
        <v>103</v>
      </c>
      <c r="G30" s="127">
        <v>20978.959999999999</v>
      </c>
      <c r="H30" s="127">
        <v>41899.42</v>
      </c>
      <c r="I30" s="153">
        <v>18542.03</v>
      </c>
      <c r="J30" s="207">
        <f t="shared" si="0"/>
        <v>0.88383933235965939</v>
      </c>
      <c r="K30" s="207">
        <f t="shared" si="1"/>
        <v>0.44253667473201297</v>
      </c>
    </row>
    <row r="31" spans="2:11" ht="27" customHeight="1" x14ac:dyDescent="0.25">
      <c r="B31" s="65"/>
      <c r="C31" s="65"/>
      <c r="D31" s="66"/>
      <c r="E31" s="66">
        <v>6712</v>
      </c>
      <c r="F31" s="71" t="s">
        <v>104</v>
      </c>
      <c r="G31" s="127">
        <v>0</v>
      </c>
      <c r="H31" s="127">
        <v>0</v>
      </c>
      <c r="I31" s="153">
        <v>805.76</v>
      </c>
      <c r="J31" s="207" t="e">
        <f t="shared" si="0"/>
        <v>#DIV/0!</v>
      </c>
      <c r="K31" s="207" t="e">
        <f t="shared" si="1"/>
        <v>#DIV/0!</v>
      </c>
    </row>
    <row r="32" spans="2:11" s="155" customFormat="1" ht="16.5" customHeight="1" x14ac:dyDescent="0.25">
      <c r="B32" s="165">
        <v>9</v>
      </c>
      <c r="C32" s="165"/>
      <c r="D32" s="166"/>
      <c r="E32" s="166"/>
      <c r="F32" s="130" t="s">
        <v>235</v>
      </c>
      <c r="G32" s="131">
        <f t="shared" ref="G32:I33" si="2">G33</f>
        <v>310</v>
      </c>
      <c r="H32" s="131">
        <f t="shared" si="2"/>
        <v>24804.78</v>
      </c>
      <c r="I32" s="167">
        <f t="shared" si="2"/>
        <v>17099.150000000001</v>
      </c>
      <c r="J32" s="208">
        <f t="shared" si="0"/>
        <v>55.158548387096779</v>
      </c>
      <c r="K32" s="208">
        <f t="shared" si="1"/>
        <v>0.68934898838046543</v>
      </c>
    </row>
    <row r="33" spans="1:12" s="155" customFormat="1" ht="15.75" x14ac:dyDescent="0.25">
      <c r="B33" s="69"/>
      <c r="C33" s="69">
        <v>92</v>
      </c>
      <c r="D33" s="69"/>
      <c r="E33" s="69"/>
      <c r="F33" s="62" t="s">
        <v>236</v>
      </c>
      <c r="G33" s="134">
        <f t="shared" si="2"/>
        <v>310</v>
      </c>
      <c r="H33" s="134">
        <f t="shared" si="2"/>
        <v>24804.78</v>
      </c>
      <c r="I33" s="156">
        <f t="shared" si="2"/>
        <v>17099.150000000001</v>
      </c>
      <c r="J33" s="206">
        <f t="shared" si="0"/>
        <v>55.158548387096779</v>
      </c>
      <c r="K33" s="206">
        <f t="shared" si="1"/>
        <v>0.68934898838046543</v>
      </c>
    </row>
    <row r="34" spans="1:12" s="155" customFormat="1" ht="25.5" customHeight="1" x14ac:dyDescent="0.25">
      <c r="B34" s="63"/>
      <c r="C34" s="63"/>
      <c r="D34" s="68">
        <v>922</v>
      </c>
      <c r="E34" s="68"/>
      <c r="F34" s="60" t="s">
        <v>237</v>
      </c>
      <c r="G34" s="137">
        <f>G35</f>
        <v>310</v>
      </c>
      <c r="H34" s="137">
        <f>H35</f>
        <v>24804.78</v>
      </c>
      <c r="I34" s="157">
        <f>SUM(I35:I35)</f>
        <v>17099.150000000001</v>
      </c>
      <c r="J34" s="207">
        <f t="shared" si="0"/>
        <v>55.158548387096779</v>
      </c>
      <c r="K34" s="207">
        <f t="shared" si="1"/>
        <v>0.68934898838046543</v>
      </c>
    </row>
    <row r="35" spans="1:12" ht="15.75" x14ac:dyDescent="0.25">
      <c r="B35" s="65"/>
      <c r="C35" s="63"/>
      <c r="D35" s="66"/>
      <c r="E35" s="66">
        <v>9221</v>
      </c>
      <c r="F35" s="71" t="s">
        <v>238</v>
      </c>
      <c r="G35" s="127">
        <v>310</v>
      </c>
      <c r="H35" s="127">
        <v>24804.78</v>
      </c>
      <c r="I35" s="153">
        <v>17099.150000000001</v>
      </c>
      <c r="J35" s="207">
        <f t="shared" si="0"/>
        <v>55.158548387096779</v>
      </c>
      <c r="K35" s="207">
        <f t="shared" si="1"/>
        <v>0.68934898838046543</v>
      </c>
    </row>
    <row r="36" spans="1:12" ht="15.75" x14ac:dyDescent="0.25">
      <c r="A36" s="159"/>
      <c r="B36" s="160"/>
      <c r="C36" s="160"/>
      <c r="D36" s="161"/>
      <c r="E36" s="161"/>
      <c r="F36" s="162"/>
      <c r="G36" s="163"/>
      <c r="H36" s="163"/>
      <c r="I36" s="164"/>
      <c r="J36" s="207" t="e">
        <f t="shared" si="0"/>
        <v>#DIV/0!</v>
      </c>
      <c r="K36" s="207" t="e">
        <f t="shared" si="1"/>
        <v>#DIV/0!</v>
      </c>
      <c r="L36" s="159"/>
    </row>
    <row r="37" spans="1:12" s="174" customFormat="1" ht="15.75" x14ac:dyDescent="0.25">
      <c r="A37" s="168"/>
      <c r="B37" s="169"/>
      <c r="C37" s="169"/>
      <c r="D37" s="170"/>
      <c r="E37" s="170"/>
      <c r="F37" s="171" t="s">
        <v>241</v>
      </c>
      <c r="G37" s="172">
        <f>G38+G83</f>
        <v>710115.19000000006</v>
      </c>
      <c r="H37" s="172">
        <f>H38+H83</f>
        <v>1656959.6400000001</v>
      </c>
      <c r="I37" s="173">
        <f>I38+I83</f>
        <v>896386.69000000018</v>
      </c>
      <c r="J37" s="204">
        <f t="shared" si="0"/>
        <v>1.2623116680548687</v>
      </c>
      <c r="K37" s="204">
        <f t="shared" si="1"/>
        <v>0.54098281476548227</v>
      </c>
      <c r="L37" s="168"/>
    </row>
    <row r="38" spans="1:12" s="155" customFormat="1" ht="15.75" x14ac:dyDescent="0.25">
      <c r="B38" s="130">
        <v>3</v>
      </c>
      <c r="C38" s="130"/>
      <c r="D38" s="130"/>
      <c r="E38" s="130"/>
      <c r="F38" s="130" t="s">
        <v>3</v>
      </c>
      <c r="G38" s="131">
        <f>G39+G47+G73+G77+G80</f>
        <v>709708.19000000006</v>
      </c>
      <c r="H38" s="131">
        <f>H39+H47+H73+H77+H80</f>
        <v>1654622.4300000002</v>
      </c>
      <c r="I38" s="132">
        <f>I39+I47+I73+I77+I80</f>
        <v>895580.93000000017</v>
      </c>
      <c r="J38" s="208">
        <f t="shared" si="0"/>
        <v>1.2619002325448718</v>
      </c>
      <c r="K38" s="208">
        <f t="shared" si="1"/>
        <v>0.54125999609469821</v>
      </c>
    </row>
    <row r="39" spans="1:12" s="155" customFormat="1" ht="15.75" x14ac:dyDescent="0.25">
      <c r="B39" s="62"/>
      <c r="C39" s="62">
        <v>31</v>
      </c>
      <c r="D39" s="62"/>
      <c r="E39" s="62"/>
      <c r="F39" s="62" t="s">
        <v>4</v>
      </c>
      <c r="G39" s="134">
        <f>G40+G42+G44</f>
        <v>625168.29</v>
      </c>
      <c r="H39" s="134">
        <f>H40+H42+H44</f>
        <v>1468055.4400000002</v>
      </c>
      <c r="I39" s="135">
        <f>I40+I42+I44</f>
        <v>802858.47000000009</v>
      </c>
      <c r="J39" s="206">
        <f t="shared" si="0"/>
        <v>1.2842277556975898</v>
      </c>
      <c r="K39" s="206">
        <f t="shared" si="1"/>
        <v>0.54688566121181359</v>
      </c>
    </row>
    <row r="40" spans="1:12" s="155" customFormat="1" ht="15.75" x14ac:dyDescent="0.25">
      <c r="B40" s="63"/>
      <c r="C40" s="63"/>
      <c r="D40" s="63">
        <v>311</v>
      </c>
      <c r="E40" s="63"/>
      <c r="F40" s="63" t="s">
        <v>19</v>
      </c>
      <c r="G40" s="137">
        <f>G41</f>
        <v>516339.36</v>
      </c>
      <c r="H40" s="137">
        <f>H41</f>
        <v>1216773.3</v>
      </c>
      <c r="I40" s="138">
        <f>SUM(I41)</f>
        <v>668780.75</v>
      </c>
      <c r="J40" s="207">
        <f t="shared" si="0"/>
        <v>1.2952348819582533</v>
      </c>
      <c r="K40" s="207">
        <f t="shared" si="1"/>
        <v>0.54963463613147989</v>
      </c>
    </row>
    <row r="41" spans="1:12" ht="15.75" x14ac:dyDescent="0.25">
      <c r="B41" s="65"/>
      <c r="C41" s="65"/>
      <c r="D41" s="65"/>
      <c r="E41" s="65">
        <v>3111</v>
      </c>
      <c r="F41" s="65" t="s">
        <v>20</v>
      </c>
      <c r="G41" s="127">
        <v>516339.36</v>
      </c>
      <c r="H41" s="127">
        <v>1216773.3</v>
      </c>
      <c r="I41" s="128">
        <v>668780.75</v>
      </c>
      <c r="J41" s="207">
        <f t="shared" si="0"/>
        <v>1.2952348819582533</v>
      </c>
      <c r="K41" s="207">
        <f t="shared" si="1"/>
        <v>0.54963463613147989</v>
      </c>
    </row>
    <row r="42" spans="1:12" s="155" customFormat="1" ht="15.75" x14ac:dyDescent="0.25">
      <c r="B42" s="63"/>
      <c r="C42" s="63"/>
      <c r="D42" s="63">
        <v>312</v>
      </c>
      <c r="E42" s="63"/>
      <c r="F42" s="63" t="s">
        <v>83</v>
      </c>
      <c r="G42" s="137">
        <f>G43</f>
        <v>23549.06</v>
      </c>
      <c r="H42" s="137">
        <f>H43</f>
        <v>50514.559999999998</v>
      </c>
      <c r="I42" s="138">
        <f>I43</f>
        <v>23728.92</v>
      </c>
      <c r="J42" s="207">
        <f t="shared" si="0"/>
        <v>1.0076376721618612</v>
      </c>
      <c r="K42" s="207">
        <f t="shared" si="1"/>
        <v>0.46974416880994307</v>
      </c>
    </row>
    <row r="43" spans="1:12" ht="15.75" x14ac:dyDescent="0.25">
      <c r="B43" s="65"/>
      <c r="C43" s="65"/>
      <c r="D43" s="65"/>
      <c r="E43" s="65">
        <v>3121</v>
      </c>
      <c r="F43" s="65" t="s">
        <v>83</v>
      </c>
      <c r="G43" s="127">
        <v>23549.06</v>
      </c>
      <c r="H43" s="127">
        <v>50514.559999999998</v>
      </c>
      <c r="I43" s="128">
        <v>23728.92</v>
      </c>
      <c r="J43" s="207">
        <f t="shared" si="0"/>
        <v>1.0076376721618612</v>
      </c>
      <c r="K43" s="207">
        <f t="shared" si="1"/>
        <v>0.46974416880994307</v>
      </c>
    </row>
    <row r="44" spans="1:12" s="155" customFormat="1" ht="15.75" x14ac:dyDescent="0.25">
      <c r="B44" s="63"/>
      <c r="C44" s="63"/>
      <c r="D44" s="63">
        <v>313</v>
      </c>
      <c r="E44" s="63"/>
      <c r="F44" s="63" t="s">
        <v>84</v>
      </c>
      <c r="G44" s="137">
        <f>G45+G46</f>
        <v>85279.87</v>
      </c>
      <c r="H44" s="137">
        <f>H45+H46</f>
        <v>200767.58</v>
      </c>
      <c r="I44" s="138">
        <f>SUM(I45:I46)</f>
        <v>110348.8</v>
      </c>
      <c r="J44" s="207">
        <f t="shared" si="0"/>
        <v>1.2939606967036887</v>
      </c>
      <c r="K44" s="207">
        <f t="shared" si="1"/>
        <v>0.54963455753164936</v>
      </c>
    </row>
    <row r="45" spans="1:12" ht="15.75" x14ac:dyDescent="0.25">
      <c r="B45" s="65"/>
      <c r="C45" s="65"/>
      <c r="D45" s="65"/>
      <c r="E45" s="65">
        <v>3132</v>
      </c>
      <c r="F45" s="65" t="s">
        <v>85</v>
      </c>
      <c r="G45" s="127">
        <v>85279.87</v>
      </c>
      <c r="H45" s="127">
        <v>200767.58</v>
      </c>
      <c r="I45" s="128">
        <v>110348.8</v>
      </c>
      <c r="J45" s="207">
        <f t="shared" si="0"/>
        <v>1.2939606967036887</v>
      </c>
      <c r="K45" s="207">
        <f t="shared" si="1"/>
        <v>0.54963455753164936</v>
      </c>
    </row>
    <row r="46" spans="1:12" ht="15.75" x14ac:dyDescent="0.25">
      <c r="B46" s="65"/>
      <c r="C46" s="65"/>
      <c r="D46" s="66"/>
      <c r="E46" s="66">
        <v>3133</v>
      </c>
      <c r="F46" s="65" t="s">
        <v>86</v>
      </c>
      <c r="G46" s="127">
        <v>0</v>
      </c>
      <c r="H46" s="127"/>
      <c r="I46" s="128">
        <v>0</v>
      </c>
      <c r="J46" s="207" t="e">
        <f t="shared" si="0"/>
        <v>#DIV/0!</v>
      </c>
      <c r="K46" s="207" t="e">
        <f t="shared" si="1"/>
        <v>#DIV/0!</v>
      </c>
    </row>
    <row r="47" spans="1:12" s="155" customFormat="1" ht="15.75" x14ac:dyDescent="0.25">
      <c r="B47" s="69"/>
      <c r="C47" s="69">
        <v>32</v>
      </c>
      <c r="D47" s="70"/>
      <c r="E47" s="70"/>
      <c r="F47" s="69" t="s">
        <v>105</v>
      </c>
      <c r="G47" s="134">
        <f>G48+G53+G59+G66</f>
        <v>83996.9</v>
      </c>
      <c r="H47" s="134">
        <f>H48+H53+H59+H66</f>
        <v>173712.03999999998</v>
      </c>
      <c r="I47" s="135">
        <f>SUM(I48+I53+I59+I66)</f>
        <v>92213.68</v>
      </c>
      <c r="J47" s="206">
        <f t="shared" si="0"/>
        <v>1.0978224196369151</v>
      </c>
      <c r="K47" s="206">
        <f t="shared" si="1"/>
        <v>0.53084219147964651</v>
      </c>
    </row>
    <row r="48" spans="1:12" s="155" customFormat="1" ht="15.75" x14ac:dyDescent="0.25">
      <c r="B48" s="63"/>
      <c r="C48" s="63"/>
      <c r="D48" s="63">
        <v>321</v>
      </c>
      <c r="E48" s="63"/>
      <c r="F48" s="63" t="s">
        <v>21</v>
      </c>
      <c r="G48" s="137">
        <f>SUM(G49:G52)</f>
        <v>31123.68</v>
      </c>
      <c r="H48" s="137">
        <f>SUM(H49:H52)</f>
        <v>65028.77</v>
      </c>
      <c r="I48" s="138">
        <f>SUM(I49:I52)</f>
        <v>36232.019999999997</v>
      </c>
      <c r="J48" s="207">
        <f t="shared" si="0"/>
        <v>1.1641303342021252</v>
      </c>
      <c r="K48" s="207">
        <f t="shared" si="1"/>
        <v>0.55716908070074211</v>
      </c>
    </row>
    <row r="49" spans="2:11" ht="15.75" x14ac:dyDescent="0.25">
      <c r="B49" s="65"/>
      <c r="C49" s="63"/>
      <c r="D49" s="65"/>
      <c r="E49" s="65">
        <v>3211</v>
      </c>
      <c r="F49" s="67" t="s">
        <v>22</v>
      </c>
      <c r="G49" s="127">
        <v>1427.92</v>
      </c>
      <c r="H49" s="127">
        <v>2400</v>
      </c>
      <c r="I49" s="128">
        <v>1208.1500000000001</v>
      </c>
      <c r="J49" s="207">
        <f t="shared" si="0"/>
        <v>0.84609081741274028</v>
      </c>
      <c r="K49" s="207">
        <f t="shared" si="1"/>
        <v>0.50339583333333338</v>
      </c>
    </row>
    <row r="50" spans="2:11" ht="15.75" x14ac:dyDescent="0.25">
      <c r="B50" s="65"/>
      <c r="C50" s="63"/>
      <c r="D50" s="66"/>
      <c r="E50" s="65">
        <v>3212</v>
      </c>
      <c r="F50" s="65" t="s">
        <v>106</v>
      </c>
      <c r="G50" s="127">
        <v>29408.01</v>
      </c>
      <c r="H50" s="127">
        <v>61818.77</v>
      </c>
      <c r="I50" s="128">
        <v>34687.949999999997</v>
      </c>
      <c r="J50" s="207">
        <f t="shared" si="0"/>
        <v>1.1795408801887648</v>
      </c>
      <c r="K50" s="207">
        <f t="shared" si="1"/>
        <v>0.56112326401835555</v>
      </c>
    </row>
    <row r="51" spans="2:11" ht="15.75" x14ac:dyDescent="0.25">
      <c r="B51" s="140"/>
      <c r="C51" s="65"/>
      <c r="D51" s="66"/>
      <c r="E51" s="65">
        <v>3213</v>
      </c>
      <c r="F51" s="65" t="s">
        <v>107</v>
      </c>
      <c r="G51" s="127">
        <v>133.75</v>
      </c>
      <c r="H51" s="127">
        <v>450</v>
      </c>
      <c r="I51" s="128">
        <v>160</v>
      </c>
      <c r="J51" s="207">
        <f t="shared" si="0"/>
        <v>1.1962616822429906</v>
      </c>
      <c r="K51" s="207">
        <f t="shared" si="1"/>
        <v>0.35555555555555557</v>
      </c>
    </row>
    <row r="52" spans="2:11" ht="15.75" x14ac:dyDescent="0.25">
      <c r="B52" s="140"/>
      <c r="C52" s="65"/>
      <c r="D52" s="66"/>
      <c r="E52" s="65">
        <v>3214</v>
      </c>
      <c r="F52" s="65" t="s">
        <v>169</v>
      </c>
      <c r="G52" s="127">
        <v>154</v>
      </c>
      <c r="H52" s="127">
        <v>360</v>
      </c>
      <c r="I52" s="128">
        <v>175.92</v>
      </c>
      <c r="J52" s="207">
        <f t="shared" si="0"/>
        <v>1.1423376623376622</v>
      </c>
      <c r="K52" s="207">
        <f t="shared" si="1"/>
        <v>0.48866666666666664</v>
      </c>
    </row>
    <row r="53" spans="2:11" s="155" customFormat="1" ht="15.75" x14ac:dyDescent="0.25">
      <c r="B53" s="60"/>
      <c r="C53" s="141"/>
      <c r="D53" s="141">
        <v>322</v>
      </c>
      <c r="E53" s="141"/>
      <c r="F53" s="142" t="s">
        <v>108</v>
      </c>
      <c r="G53" s="137">
        <f>SUM(G54:G58)</f>
        <v>40230.380000000005</v>
      </c>
      <c r="H53" s="137">
        <f>SUM(H54:H58)</f>
        <v>75973.149999999994</v>
      </c>
      <c r="I53" s="138">
        <f>SUM(I54:I58)</f>
        <v>43787.72</v>
      </c>
      <c r="J53" s="207">
        <f t="shared" si="0"/>
        <v>1.0884242207008732</v>
      </c>
      <c r="K53" s="207">
        <f t="shared" si="1"/>
        <v>0.57635783168132426</v>
      </c>
    </row>
    <row r="54" spans="2:11" ht="15.75" x14ac:dyDescent="0.25">
      <c r="B54" s="71"/>
      <c r="C54" s="71"/>
      <c r="D54" s="71"/>
      <c r="E54" s="71">
        <v>3221</v>
      </c>
      <c r="F54" s="143" t="s">
        <v>60</v>
      </c>
      <c r="G54" s="127">
        <v>4121</v>
      </c>
      <c r="H54" s="127">
        <v>8507.09</v>
      </c>
      <c r="I54" s="128">
        <v>7393.94</v>
      </c>
      <c r="J54" s="207">
        <f t="shared" si="0"/>
        <v>1.7942101431691335</v>
      </c>
      <c r="K54" s="207">
        <f t="shared" si="1"/>
        <v>0.86915032049737329</v>
      </c>
    </row>
    <row r="55" spans="2:11" ht="15.75" x14ac:dyDescent="0.25">
      <c r="B55" s="71"/>
      <c r="C55" s="71"/>
      <c r="D55" s="65"/>
      <c r="E55" s="65">
        <v>3222</v>
      </c>
      <c r="F55" s="65" t="s">
        <v>109</v>
      </c>
      <c r="G55" s="127">
        <v>33281.550000000003</v>
      </c>
      <c r="H55" s="127">
        <v>60123.95</v>
      </c>
      <c r="I55" s="128">
        <v>33046.959999999999</v>
      </c>
      <c r="J55" s="207">
        <f t="shared" si="0"/>
        <v>0.99295134992210388</v>
      </c>
      <c r="K55" s="207">
        <f t="shared" si="1"/>
        <v>0.5496471871858053</v>
      </c>
    </row>
    <row r="56" spans="2:11" ht="15.75" x14ac:dyDescent="0.25">
      <c r="B56" s="129"/>
      <c r="C56" s="71" t="s">
        <v>13</v>
      </c>
      <c r="D56" s="65"/>
      <c r="E56" s="65">
        <v>3223</v>
      </c>
      <c r="F56" s="65" t="s">
        <v>110</v>
      </c>
      <c r="G56" s="127">
        <v>2548.88</v>
      </c>
      <c r="H56" s="127">
        <v>5200</v>
      </c>
      <c r="I56" s="128">
        <v>3248.07</v>
      </c>
      <c r="J56" s="207">
        <f t="shared" si="0"/>
        <v>1.2743126392768589</v>
      </c>
      <c r="K56" s="207">
        <f t="shared" si="1"/>
        <v>0.62462884615384617</v>
      </c>
    </row>
    <row r="57" spans="2:11" ht="15.75" x14ac:dyDescent="0.25">
      <c r="B57" s="129"/>
      <c r="C57" s="129"/>
      <c r="D57" s="129"/>
      <c r="E57" s="144">
        <v>3225</v>
      </c>
      <c r="F57" s="129" t="s">
        <v>111</v>
      </c>
      <c r="G57" s="128">
        <v>57.76</v>
      </c>
      <c r="H57" s="128">
        <v>2142.11</v>
      </c>
      <c r="I57" s="128">
        <v>98.75</v>
      </c>
      <c r="J57" s="207">
        <f t="shared" si="0"/>
        <v>1.7096606648199446</v>
      </c>
      <c r="K57" s="207">
        <f t="shared" si="1"/>
        <v>4.6099406659788712E-2</v>
      </c>
    </row>
    <row r="58" spans="2:11" ht="15.75" x14ac:dyDescent="0.25">
      <c r="B58" s="129"/>
      <c r="C58" s="129"/>
      <c r="D58" s="129"/>
      <c r="E58" s="144">
        <v>3227</v>
      </c>
      <c r="F58" s="129" t="s">
        <v>112</v>
      </c>
      <c r="G58" s="128">
        <v>221.19</v>
      </c>
      <c r="H58" s="128">
        <v>0</v>
      </c>
      <c r="I58" s="128">
        <v>0</v>
      </c>
      <c r="J58" s="207">
        <f t="shared" si="0"/>
        <v>0</v>
      </c>
      <c r="K58" s="207" t="e">
        <f t="shared" si="1"/>
        <v>#DIV/0!</v>
      </c>
    </row>
    <row r="59" spans="2:11" s="155" customFormat="1" ht="15.75" x14ac:dyDescent="0.25">
      <c r="B59" s="139"/>
      <c r="C59" s="139"/>
      <c r="D59" s="145">
        <v>323</v>
      </c>
      <c r="E59" s="139"/>
      <c r="F59" s="139" t="s">
        <v>113</v>
      </c>
      <c r="G59" s="138">
        <f>SUM(G60:G65)</f>
        <v>9754.3100000000013</v>
      </c>
      <c r="H59" s="138">
        <f>SUM(H60:H65)</f>
        <v>23878.120000000003</v>
      </c>
      <c r="I59" s="138">
        <f>SUM(I60:I65)</f>
        <v>9273.64</v>
      </c>
      <c r="J59" s="207">
        <f t="shared" si="0"/>
        <v>0.95072229609270142</v>
      </c>
      <c r="K59" s="207">
        <f t="shared" si="1"/>
        <v>0.38837395908890643</v>
      </c>
    </row>
    <row r="60" spans="2:11" ht="15.75" x14ac:dyDescent="0.25">
      <c r="B60" s="129"/>
      <c r="C60" s="129"/>
      <c r="D60" s="129"/>
      <c r="E60" s="144">
        <v>3231</v>
      </c>
      <c r="F60" s="129" t="s">
        <v>65</v>
      </c>
      <c r="G60" s="128">
        <v>1176.23</v>
      </c>
      <c r="H60" s="128">
        <v>2620</v>
      </c>
      <c r="I60" s="128">
        <v>1373.83</v>
      </c>
      <c r="J60" s="207">
        <f t="shared" si="0"/>
        <v>1.1679943548455658</v>
      </c>
      <c r="K60" s="207">
        <f t="shared" si="1"/>
        <v>0.52436259541984731</v>
      </c>
    </row>
    <row r="61" spans="2:11" ht="15.75" x14ac:dyDescent="0.25">
      <c r="B61" s="129"/>
      <c r="C61" s="129"/>
      <c r="D61" s="129"/>
      <c r="E61" s="144">
        <v>3234</v>
      </c>
      <c r="F61" s="129" t="s">
        <v>114</v>
      </c>
      <c r="G61" s="128">
        <v>3454.29</v>
      </c>
      <c r="H61" s="128">
        <v>5820</v>
      </c>
      <c r="I61" s="128">
        <v>3208.05</v>
      </c>
      <c r="J61" s="207">
        <f t="shared" si="0"/>
        <v>0.92871472864177596</v>
      </c>
      <c r="K61" s="207">
        <f t="shared" si="1"/>
        <v>0.55121134020618556</v>
      </c>
    </row>
    <row r="62" spans="2:11" ht="15.75" x14ac:dyDescent="0.25">
      <c r="B62" s="129"/>
      <c r="C62" s="129"/>
      <c r="D62" s="129"/>
      <c r="E62" s="144">
        <v>3236</v>
      </c>
      <c r="F62" s="129" t="s">
        <v>115</v>
      </c>
      <c r="G62" s="128">
        <v>132.86000000000001</v>
      </c>
      <c r="H62" s="128">
        <v>4200</v>
      </c>
      <c r="I62" s="128">
        <v>65.7</v>
      </c>
      <c r="J62" s="207">
        <f t="shared" si="0"/>
        <v>0.49450549450549447</v>
      </c>
      <c r="K62" s="207">
        <f t="shared" si="1"/>
        <v>1.5642857142857142E-2</v>
      </c>
    </row>
    <row r="63" spans="2:11" ht="15.75" x14ac:dyDescent="0.25">
      <c r="B63" s="129"/>
      <c r="C63" s="129"/>
      <c r="D63" s="129"/>
      <c r="E63" s="144">
        <v>3237</v>
      </c>
      <c r="F63" s="129" t="s">
        <v>116</v>
      </c>
      <c r="G63" s="128">
        <v>62.5</v>
      </c>
      <c r="H63" s="128">
        <v>125</v>
      </c>
      <c r="I63" s="128">
        <v>62.5</v>
      </c>
      <c r="J63" s="207">
        <f t="shared" si="0"/>
        <v>1</v>
      </c>
      <c r="K63" s="207">
        <f t="shared" si="1"/>
        <v>0.5</v>
      </c>
    </row>
    <row r="64" spans="2:11" ht="15.75" x14ac:dyDescent="0.25">
      <c r="B64" s="129"/>
      <c r="C64" s="129"/>
      <c r="D64" s="129"/>
      <c r="E64" s="144">
        <v>3238</v>
      </c>
      <c r="F64" s="129" t="s">
        <v>117</v>
      </c>
      <c r="G64" s="128">
        <v>624.79</v>
      </c>
      <c r="H64" s="128">
        <v>1300</v>
      </c>
      <c r="I64" s="128">
        <v>622.70000000000005</v>
      </c>
      <c r="J64" s="207">
        <f t="shared" si="0"/>
        <v>0.99665487603834901</v>
      </c>
      <c r="K64" s="207">
        <f t="shared" si="1"/>
        <v>0.47900000000000004</v>
      </c>
    </row>
    <row r="65" spans="2:11" ht="15.75" x14ac:dyDescent="0.25">
      <c r="B65" s="129"/>
      <c r="C65" s="129"/>
      <c r="D65" s="129"/>
      <c r="E65" s="144">
        <v>3239</v>
      </c>
      <c r="F65" s="129" t="s">
        <v>118</v>
      </c>
      <c r="G65" s="128">
        <v>4303.6400000000003</v>
      </c>
      <c r="H65" s="128">
        <v>9813.1200000000008</v>
      </c>
      <c r="I65" s="128">
        <v>3940.86</v>
      </c>
      <c r="J65" s="207">
        <f t="shared" si="0"/>
        <v>0.91570391575503518</v>
      </c>
      <c r="K65" s="207">
        <f t="shared" si="1"/>
        <v>0.401590931324594</v>
      </c>
    </row>
    <row r="66" spans="2:11" s="155" customFormat="1" ht="15.75" x14ac:dyDescent="0.25">
      <c r="B66" s="139"/>
      <c r="C66" s="139"/>
      <c r="D66" s="146">
        <v>329</v>
      </c>
      <c r="E66" s="139"/>
      <c r="F66" s="139" t="s">
        <v>71</v>
      </c>
      <c r="G66" s="138">
        <f>SUM(G67:G72)</f>
        <v>2888.53</v>
      </c>
      <c r="H66" s="138">
        <f>SUM(H67:H72)</f>
        <v>8832</v>
      </c>
      <c r="I66" s="138">
        <f>SUM(I67:I72)</f>
        <v>2920.3</v>
      </c>
      <c r="J66" s="207">
        <f t="shared" si="0"/>
        <v>1.0109986740660475</v>
      </c>
      <c r="K66" s="207">
        <f t="shared" si="1"/>
        <v>0.33064990942028988</v>
      </c>
    </row>
    <row r="67" spans="2:11" ht="15.75" x14ac:dyDescent="0.25">
      <c r="B67" s="129"/>
      <c r="C67" s="129"/>
      <c r="D67" s="129"/>
      <c r="E67" s="144">
        <v>3292</v>
      </c>
      <c r="F67" s="129" t="s">
        <v>72</v>
      </c>
      <c r="G67" s="128">
        <v>0</v>
      </c>
      <c r="H67" s="128">
        <v>160</v>
      </c>
      <c r="I67" s="128">
        <v>0</v>
      </c>
      <c r="J67" s="207" t="e">
        <f t="shared" si="0"/>
        <v>#DIV/0!</v>
      </c>
      <c r="K67" s="207">
        <f t="shared" si="1"/>
        <v>0</v>
      </c>
    </row>
    <row r="68" spans="2:11" ht="15.75" x14ac:dyDescent="0.25">
      <c r="B68" s="129"/>
      <c r="C68" s="129"/>
      <c r="D68" s="129"/>
      <c r="E68" s="144">
        <v>3293</v>
      </c>
      <c r="F68" s="129" t="s">
        <v>73</v>
      </c>
      <c r="G68" s="128">
        <v>215.17</v>
      </c>
      <c r="H68" s="128">
        <v>300</v>
      </c>
      <c r="I68" s="128">
        <v>0</v>
      </c>
      <c r="J68" s="207">
        <f t="shared" si="0"/>
        <v>0</v>
      </c>
      <c r="K68" s="207">
        <f t="shared" si="1"/>
        <v>0</v>
      </c>
    </row>
    <row r="69" spans="2:11" ht="15.75" x14ac:dyDescent="0.25">
      <c r="B69" s="129"/>
      <c r="C69" s="129"/>
      <c r="D69" s="129"/>
      <c r="E69" s="144">
        <v>3294</v>
      </c>
      <c r="F69" s="129" t="s">
        <v>119</v>
      </c>
      <c r="G69" s="128">
        <v>178.09</v>
      </c>
      <c r="H69" s="128">
        <v>240</v>
      </c>
      <c r="I69" s="128">
        <v>170</v>
      </c>
      <c r="J69" s="207">
        <f t="shared" si="0"/>
        <v>0.95457353023752034</v>
      </c>
      <c r="K69" s="207">
        <f t="shared" si="1"/>
        <v>0.70833333333333337</v>
      </c>
    </row>
    <row r="70" spans="2:11" ht="15.75" x14ac:dyDescent="0.25">
      <c r="B70" s="129"/>
      <c r="C70" s="129"/>
      <c r="D70" s="129"/>
      <c r="E70" s="144">
        <v>3295</v>
      </c>
      <c r="F70" s="129" t="s">
        <v>120</v>
      </c>
      <c r="G70" s="128">
        <v>2006.45</v>
      </c>
      <c r="H70" s="128">
        <v>5042</v>
      </c>
      <c r="I70" s="128">
        <v>2664</v>
      </c>
      <c r="J70" s="207">
        <f t="shared" si="0"/>
        <v>1.3277181090981585</v>
      </c>
      <c r="K70" s="207">
        <f t="shared" si="1"/>
        <v>0.52836176120587064</v>
      </c>
    </row>
    <row r="71" spans="2:11" ht="15.75" x14ac:dyDescent="0.25">
      <c r="B71" s="129"/>
      <c r="C71" s="129"/>
      <c r="D71" s="129"/>
      <c r="E71" s="144">
        <v>3296</v>
      </c>
      <c r="F71" s="129" t="s">
        <v>121</v>
      </c>
      <c r="G71" s="128">
        <v>0</v>
      </c>
      <c r="H71" s="128">
        <v>0</v>
      </c>
      <c r="I71" s="128">
        <v>0</v>
      </c>
      <c r="J71" s="207" t="e">
        <f t="shared" si="0"/>
        <v>#DIV/0!</v>
      </c>
      <c r="K71" s="207" t="e">
        <f t="shared" si="1"/>
        <v>#DIV/0!</v>
      </c>
    </row>
    <row r="72" spans="2:11" ht="15.75" x14ac:dyDescent="0.25">
      <c r="B72" s="129"/>
      <c r="C72" s="129"/>
      <c r="D72" s="129"/>
      <c r="E72" s="144">
        <v>3299</v>
      </c>
      <c r="F72" s="129" t="s">
        <v>71</v>
      </c>
      <c r="G72" s="128">
        <v>488.82</v>
      </c>
      <c r="H72" s="128">
        <v>3090</v>
      </c>
      <c r="I72" s="128">
        <v>86.3</v>
      </c>
      <c r="J72" s="207">
        <f t="shared" ref="J72:J90" si="3">I72/G72</f>
        <v>0.1765476044351704</v>
      </c>
      <c r="K72" s="207">
        <f t="shared" ref="K72:K90" si="4">I72/H72</f>
        <v>2.7928802588996764E-2</v>
      </c>
    </row>
    <row r="73" spans="2:11" s="155" customFormat="1" ht="15.75" x14ac:dyDescent="0.25">
      <c r="B73" s="136"/>
      <c r="C73" s="147">
        <v>34</v>
      </c>
      <c r="D73" s="136"/>
      <c r="E73" s="136"/>
      <c r="F73" s="136" t="s">
        <v>122</v>
      </c>
      <c r="G73" s="135">
        <f>G74</f>
        <v>0</v>
      </c>
      <c r="H73" s="135">
        <f>H74</f>
        <v>0</v>
      </c>
      <c r="I73" s="135">
        <f>I74</f>
        <v>0.68</v>
      </c>
      <c r="J73" s="206" t="e">
        <f t="shared" si="3"/>
        <v>#DIV/0!</v>
      </c>
      <c r="K73" s="206" t="e">
        <f t="shared" si="4"/>
        <v>#DIV/0!</v>
      </c>
    </row>
    <row r="74" spans="2:11" s="155" customFormat="1" ht="15.75" x14ac:dyDescent="0.25">
      <c r="B74" s="139"/>
      <c r="C74" s="139"/>
      <c r="D74" s="139">
        <v>343</v>
      </c>
      <c r="E74" s="139"/>
      <c r="F74" s="139" t="s">
        <v>123</v>
      </c>
      <c r="G74" s="138">
        <f>SUM(G75:G76)</f>
        <v>0</v>
      </c>
      <c r="H74" s="138">
        <f>H75+H76</f>
        <v>0</v>
      </c>
      <c r="I74" s="138">
        <f>I75+I76</f>
        <v>0.68</v>
      </c>
      <c r="J74" s="207" t="e">
        <f t="shared" si="3"/>
        <v>#DIV/0!</v>
      </c>
      <c r="K74" s="207" t="e">
        <f t="shared" si="4"/>
        <v>#DIV/0!</v>
      </c>
    </row>
    <row r="75" spans="2:11" ht="15.75" x14ac:dyDescent="0.25">
      <c r="B75" s="129"/>
      <c r="C75" s="129"/>
      <c r="D75" s="129"/>
      <c r="E75" s="129">
        <v>3431</v>
      </c>
      <c r="F75" s="129" t="s">
        <v>78</v>
      </c>
      <c r="G75" s="128">
        <v>0</v>
      </c>
      <c r="H75" s="128">
        <v>0</v>
      </c>
      <c r="I75" s="128">
        <v>0</v>
      </c>
      <c r="J75" s="207" t="e">
        <f t="shared" si="3"/>
        <v>#DIV/0!</v>
      </c>
      <c r="K75" s="207" t="e">
        <f t="shared" si="4"/>
        <v>#DIV/0!</v>
      </c>
    </row>
    <row r="76" spans="2:11" ht="15.75" x14ac:dyDescent="0.25">
      <c r="B76" s="129"/>
      <c r="C76" s="129"/>
      <c r="D76" s="129"/>
      <c r="E76" s="129">
        <v>3433</v>
      </c>
      <c r="F76" s="129" t="s">
        <v>124</v>
      </c>
      <c r="G76" s="128">
        <v>0</v>
      </c>
      <c r="H76" s="128">
        <v>0</v>
      </c>
      <c r="I76" s="128">
        <v>0.68</v>
      </c>
      <c r="J76" s="207" t="e">
        <f t="shared" si="3"/>
        <v>#DIV/0!</v>
      </c>
      <c r="K76" s="207" t="e">
        <f t="shared" si="4"/>
        <v>#DIV/0!</v>
      </c>
    </row>
    <row r="77" spans="2:11" s="155" customFormat="1" ht="28.5" customHeight="1" x14ac:dyDescent="0.25">
      <c r="B77" s="136"/>
      <c r="C77" s="148">
        <v>37</v>
      </c>
      <c r="D77" s="136"/>
      <c r="E77" s="136"/>
      <c r="F77" s="149" t="s">
        <v>143</v>
      </c>
      <c r="G77" s="135">
        <f t="shared" ref="G77:I78" si="5">G78</f>
        <v>0</v>
      </c>
      <c r="H77" s="135">
        <f t="shared" si="5"/>
        <v>12300</v>
      </c>
      <c r="I77" s="135">
        <f t="shared" si="5"/>
        <v>0</v>
      </c>
      <c r="J77" s="206" t="e">
        <f t="shared" si="3"/>
        <v>#DIV/0!</v>
      </c>
      <c r="K77" s="206">
        <f t="shared" si="4"/>
        <v>0</v>
      </c>
    </row>
    <row r="78" spans="2:11" s="155" customFormat="1" ht="15.75" x14ac:dyDescent="0.25">
      <c r="B78" s="139"/>
      <c r="C78" s="139"/>
      <c r="D78" s="139">
        <v>372</v>
      </c>
      <c r="E78" s="139"/>
      <c r="F78" s="139" t="s">
        <v>144</v>
      </c>
      <c r="G78" s="138">
        <f t="shared" si="5"/>
        <v>0</v>
      </c>
      <c r="H78" s="138">
        <f t="shared" si="5"/>
        <v>12300</v>
      </c>
      <c r="I78" s="138">
        <f t="shared" si="5"/>
        <v>0</v>
      </c>
      <c r="J78" s="207" t="e">
        <f t="shared" si="3"/>
        <v>#DIV/0!</v>
      </c>
      <c r="K78" s="207">
        <f t="shared" si="4"/>
        <v>0</v>
      </c>
    </row>
    <row r="79" spans="2:11" ht="15.75" x14ac:dyDescent="0.25">
      <c r="B79" s="129"/>
      <c r="C79" s="129"/>
      <c r="D79" s="129"/>
      <c r="E79" s="129">
        <v>3722</v>
      </c>
      <c r="F79" s="129" t="s">
        <v>145</v>
      </c>
      <c r="G79" s="128">
        <v>0</v>
      </c>
      <c r="H79" s="128">
        <v>12300</v>
      </c>
      <c r="I79" s="128">
        <v>0</v>
      </c>
      <c r="J79" s="207" t="e">
        <f t="shared" si="3"/>
        <v>#DIV/0!</v>
      </c>
      <c r="K79" s="207">
        <f t="shared" si="4"/>
        <v>0</v>
      </c>
    </row>
    <row r="80" spans="2:11" s="155" customFormat="1" ht="15.75" x14ac:dyDescent="0.25">
      <c r="B80" s="136"/>
      <c r="C80" s="147">
        <v>38</v>
      </c>
      <c r="D80" s="136"/>
      <c r="E80" s="136"/>
      <c r="F80" s="136" t="s">
        <v>125</v>
      </c>
      <c r="G80" s="135">
        <f t="shared" ref="G80:I81" si="6">G81</f>
        <v>543</v>
      </c>
      <c r="H80" s="135">
        <f t="shared" si="6"/>
        <v>554.95000000000005</v>
      </c>
      <c r="I80" s="135">
        <f t="shared" si="6"/>
        <v>508.1</v>
      </c>
      <c r="J80" s="206">
        <f t="shared" si="3"/>
        <v>0.93572744014732967</v>
      </c>
      <c r="K80" s="206">
        <f t="shared" si="4"/>
        <v>0.91557797999819801</v>
      </c>
    </row>
    <row r="81" spans="2:11" s="155" customFormat="1" ht="15.75" x14ac:dyDescent="0.25">
      <c r="B81" s="139"/>
      <c r="C81" s="139"/>
      <c r="D81" s="139">
        <v>381</v>
      </c>
      <c r="E81" s="139"/>
      <c r="F81" s="139" t="s">
        <v>99</v>
      </c>
      <c r="G81" s="138">
        <f t="shared" si="6"/>
        <v>543</v>
      </c>
      <c r="H81" s="138">
        <f t="shared" si="6"/>
        <v>554.95000000000005</v>
      </c>
      <c r="I81" s="138">
        <f t="shared" si="6"/>
        <v>508.1</v>
      </c>
      <c r="J81" s="207">
        <f t="shared" si="3"/>
        <v>0.93572744014732967</v>
      </c>
      <c r="K81" s="207">
        <f t="shared" si="4"/>
        <v>0.91557797999819801</v>
      </c>
    </row>
    <row r="82" spans="2:11" ht="15.75" x14ac:dyDescent="0.25">
      <c r="B82" s="129"/>
      <c r="C82" s="129"/>
      <c r="D82" s="129"/>
      <c r="E82" s="129">
        <v>3812</v>
      </c>
      <c r="F82" s="129" t="s">
        <v>126</v>
      </c>
      <c r="G82" s="128">
        <v>543</v>
      </c>
      <c r="H82" s="128">
        <v>554.95000000000005</v>
      </c>
      <c r="I82" s="128">
        <v>508.1</v>
      </c>
      <c r="J82" s="207">
        <f t="shared" si="3"/>
        <v>0.93572744014732967</v>
      </c>
      <c r="K82" s="207">
        <f t="shared" si="4"/>
        <v>0.91557797999819801</v>
      </c>
    </row>
    <row r="83" spans="2:11" s="155" customFormat="1" ht="15.75" x14ac:dyDescent="0.25">
      <c r="B83" s="133">
        <v>4</v>
      </c>
      <c r="C83" s="133"/>
      <c r="D83" s="133"/>
      <c r="E83" s="133"/>
      <c r="F83" s="133" t="s">
        <v>127</v>
      </c>
      <c r="G83" s="132">
        <f>G84</f>
        <v>407</v>
      </c>
      <c r="H83" s="132">
        <f>H84</f>
        <v>2337.21</v>
      </c>
      <c r="I83" s="132">
        <f>I84</f>
        <v>805.76</v>
      </c>
      <c r="J83" s="208">
        <f t="shared" si="3"/>
        <v>1.9797542997542998</v>
      </c>
      <c r="K83" s="208">
        <f t="shared" si="4"/>
        <v>0.3447529319145477</v>
      </c>
    </row>
    <row r="84" spans="2:11" s="155" customFormat="1" ht="15.75" x14ac:dyDescent="0.25">
      <c r="B84" s="136"/>
      <c r="C84" s="147">
        <v>42</v>
      </c>
      <c r="D84" s="136"/>
      <c r="E84" s="136"/>
      <c r="F84" s="136" t="s">
        <v>128</v>
      </c>
      <c r="G84" s="135">
        <f>G85+G89</f>
        <v>407</v>
      </c>
      <c r="H84" s="135">
        <f>H85+H89</f>
        <v>2337.21</v>
      </c>
      <c r="I84" s="135">
        <f>I85+I89</f>
        <v>805.76</v>
      </c>
      <c r="J84" s="206">
        <f t="shared" si="3"/>
        <v>1.9797542997542998</v>
      </c>
      <c r="K84" s="206">
        <f t="shared" si="4"/>
        <v>0.3447529319145477</v>
      </c>
    </row>
    <row r="85" spans="2:11" s="155" customFormat="1" ht="15.75" x14ac:dyDescent="0.25">
      <c r="B85" s="176"/>
      <c r="C85" s="176"/>
      <c r="D85" s="176">
        <v>422</v>
      </c>
      <c r="E85" s="176"/>
      <c r="F85" s="176" t="s">
        <v>81</v>
      </c>
      <c r="G85" s="177">
        <f>SUM(G86:G88)</f>
        <v>310</v>
      </c>
      <c r="H85" s="177">
        <f>SUM(H86:H88)</f>
        <v>1501.64</v>
      </c>
      <c r="I85" s="177">
        <f>SUM(I86:I88)</f>
        <v>805.76</v>
      </c>
      <c r="J85" s="207">
        <f t="shared" si="3"/>
        <v>2.5992258064516127</v>
      </c>
      <c r="K85" s="207">
        <f t="shared" si="4"/>
        <v>0.53658666524599763</v>
      </c>
    </row>
    <row r="86" spans="2:11" ht="15.75" x14ac:dyDescent="0.25">
      <c r="B86" s="178"/>
      <c r="C86" s="178"/>
      <c r="D86" s="178"/>
      <c r="E86" s="178">
        <v>4221</v>
      </c>
      <c r="F86" s="178" t="s">
        <v>87</v>
      </c>
      <c r="G86" s="179">
        <v>310</v>
      </c>
      <c r="H86" s="179">
        <v>1501.64</v>
      </c>
      <c r="I86" s="179">
        <v>0</v>
      </c>
      <c r="J86" s="207">
        <f t="shared" si="3"/>
        <v>0</v>
      </c>
      <c r="K86" s="207">
        <f t="shared" si="4"/>
        <v>0</v>
      </c>
    </row>
    <row r="87" spans="2:11" ht="15.75" x14ac:dyDescent="0.25">
      <c r="B87" s="178"/>
      <c r="C87" s="178"/>
      <c r="D87" s="178"/>
      <c r="E87" s="178">
        <v>4223</v>
      </c>
      <c r="F87" s="178" t="s">
        <v>285</v>
      </c>
      <c r="G87" s="179">
        <v>0</v>
      </c>
      <c r="H87" s="179">
        <v>0</v>
      </c>
      <c r="I87" s="179">
        <v>805.76</v>
      </c>
      <c r="J87" s="207"/>
      <c r="K87" s="207"/>
    </row>
    <row r="88" spans="2:11" ht="15.75" x14ac:dyDescent="0.25">
      <c r="B88" s="178"/>
      <c r="C88" s="178"/>
      <c r="D88" s="178"/>
      <c r="E88" s="178">
        <v>4227</v>
      </c>
      <c r="F88" s="178" t="s">
        <v>193</v>
      </c>
      <c r="G88" s="179">
        <v>0</v>
      </c>
      <c r="H88" s="179">
        <v>0</v>
      </c>
      <c r="I88" s="179">
        <v>0</v>
      </c>
      <c r="J88" s="207" t="e">
        <f t="shared" si="3"/>
        <v>#DIV/0!</v>
      </c>
      <c r="K88" s="207" t="e">
        <f t="shared" si="4"/>
        <v>#DIV/0!</v>
      </c>
    </row>
    <row r="89" spans="2:11" s="155" customFormat="1" ht="15.75" x14ac:dyDescent="0.25">
      <c r="B89" s="139"/>
      <c r="C89" s="139"/>
      <c r="D89" s="139">
        <v>424</v>
      </c>
      <c r="E89" s="146"/>
      <c r="F89" s="139" t="s">
        <v>129</v>
      </c>
      <c r="G89" s="138">
        <f>G90</f>
        <v>97</v>
      </c>
      <c r="H89" s="138">
        <f>H90</f>
        <v>835.57</v>
      </c>
      <c r="I89" s="138">
        <f>I90</f>
        <v>0</v>
      </c>
      <c r="J89" s="207">
        <f t="shared" si="3"/>
        <v>0</v>
      </c>
      <c r="K89" s="207">
        <f t="shared" si="4"/>
        <v>0</v>
      </c>
    </row>
    <row r="90" spans="2:11" ht="15.75" x14ac:dyDescent="0.25">
      <c r="B90" s="129"/>
      <c r="C90" s="129"/>
      <c r="D90" s="129"/>
      <c r="E90" s="144">
        <v>4241</v>
      </c>
      <c r="F90" s="129" t="s">
        <v>130</v>
      </c>
      <c r="G90" s="128">
        <v>97</v>
      </c>
      <c r="H90" s="128">
        <v>835.57</v>
      </c>
      <c r="I90" s="128">
        <v>0</v>
      </c>
      <c r="J90" s="207">
        <f t="shared" si="3"/>
        <v>0</v>
      </c>
      <c r="K90" s="207">
        <f t="shared" si="4"/>
        <v>0</v>
      </c>
    </row>
  </sheetData>
  <mergeCells count="4">
    <mergeCell ref="B6:F6"/>
    <mergeCell ref="B7:F7"/>
    <mergeCell ref="B2:K2"/>
    <mergeCell ref="B4:K4"/>
  </mergeCells>
  <pageMargins left="0.7" right="0.7" top="0.75" bottom="0.75" header="0.3" footer="0.3"/>
  <pageSetup paperSize="9" scale="6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48"/>
  <sheetViews>
    <sheetView workbookViewId="0">
      <selection activeCell="E7" sqref="E7"/>
    </sheetView>
  </sheetViews>
  <sheetFormatPr defaultRowHeight="15" x14ac:dyDescent="0.25"/>
  <cols>
    <col min="2" max="2" width="37.7109375" customWidth="1"/>
    <col min="3" max="5" width="25.28515625" customWidth="1"/>
    <col min="6" max="7" width="15.7109375" customWidth="1"/>
  </cols>
  <sheetData>
    <row r="1" spans="2:7" ht="18" x14ac:dyDescent="0.25">
      <c r="B1" s="12"/>
      <c r="C1" s="12"/>
      <c r="D1" s="12"/>
      <c r="E1" s="2"/>
      <c r="F1" s="2"/>
      <c r="G1" s="2"/>
    </row>
    <row r="2" spans="2:7" ht="15.75" customHeight="1" x14ac:dyDescent="0.25">
      <c r="B2" s="242" t="s">
        <v>249</v>
      </c>
      <c r="C2" s="242"/>
      <c r="D2" s="242"/>
      <c r="E2" s="242"/>
      <c r="F2" s="242"/>
      <c r="G2" s="242"/>
    </row>
    <row r="3" spans="2:7" ht="18" x14ac:dyDescent="0.25">
      <c r="B3" s="12"/>
      <c r="C3" s="12"/>
      <c r="D3" s="12"/>
      <c r="E3" s="2"/>
      <c r="F3" s="2"/>
      <c r="G3" s="2"/>
    </row>
    <row r="4" spans="2:7" ht="24" x14ac:dyDescent="0.25">
      <c r="B4" s="47" t="s">
        <v>6</v>
      </c>
      <c r="C4" s="47" t="s">
        <v>264</v>
      </c>
      <c r="D4" s="47" t="s">
        <v>263</v>
      </c>
      <c r="E4" s="47" t="s">
        <v>261</v>
      </c>
      <c r="F4" s="47" t="s">
        <v>14</v>
      </c>
      <c r="G4" s="47" t="s">
        <v>40</v>
      </c>
    </row>
    <row r="5" spans="2:7" x14ac:dyDescent="0.25">
      <c r="B5" s="47">
        <v>1</v>
      </c>
      <c r="C5" s="47">
        <v>2</v>
      </c>
      <c r="D5" s="47">
        <v>3</v>
      </c>
      <c r="E5" s="47">
        <v>4</v>
      </c>
      <c r="F5" s="47" t="s">
        <v>151</v>
      </c>
      <c r="G5" s="47" t="s">
        <v>152</v>
      </c>
    </row>
    <row r="6" spans="2:7" ht="24" x14ac:dyDescent="0.25">
      <c r="B6" s="47" t="s">
        <v>257</v>
      </c>
      <c r="C6" s="194">
        <f>C7+C25</f>
        <v>715535.34000000008</v>
      </c>
      <c r="D6" s="194">
        <f>D7+D25</f>
        <v>1656959.6400000001</v>
      </c>
      <c r="E6" s="194">
        <f>E7+E25</f>
        <v>786403.91</v>
      </c>
      <c r="F6" s="195">
        <f>E6/C6</f>
        <v>1.0990427251294115</v>
      </c>
      <c r="G6" s="195">
        <f>E6/D6</f>
        <v>0.47460655710358762</v>
      </c>
    </row>
    <row r="7" spans="2:7" s="27" customFormat="1" x14ac:dyDescent="0.25">
      <c r="B7" s="48" t="s">
        <v>31</v>
      </c>
      <c r="C7" s="54">
        <f>C8+C12+C14+C16</f>
        <v>715225.34000000008</v>
      </c>
      <c r="D7" s="54">
        <f>D8+D12+D14+D16+D23</f>
        <v>1632154.86</v>
      </c>
      <c r="E7" s="57">
        <f>E8+E12+E14+E16+E23</f>
        <v>769304.76</v>
      </c>
      <c r="F7" s="126">
        <f>E7/C7</f>
        <v>1.0756117225936093</v>
      </c>
      <c r="G7" s="126">
        <f t="shared" ref="G7:G48" si="0">E7/D7</f>
        <v>0.47134299499007093</v>
      </c>
    </row>
    <row r="8" spans="2:7" s="27" customFormat="1" x14ac:dyDescent="0.25">
      <c r="B8" s="49" t="s">
        <v>133</v>
      </c>
      <c r="C8" s="50">
        <f>C9+C10+C11</f>
        <v>20978.960000000003</v>
      </c>
      <c r="D8" s="50">
        <f>D10+D11</f>
        <v>41899.42</v>
      </c>
      <c r="E8" s="55">
        <f>E10+E11</f>
        <v>19347.79</v>
      </c>
      <c r="F8" s="203">
        <f t="shared" ref="F8:F48" si="1">E8/C8</f>
        <v>0.92224733733226039</v>
      </c>
      <c r="G8" s="203">
        <f t="shared" si="0"/>
        <v>0.46176748986024152</v>
      </c>
    </row>
    <row r="9" spans="2:7" s="27" customFormat="1" x14ac:dyDescent="0.25">
      <c r="B9" s="202" t="s">
        <v>296</v>
      </c>
      <c r="C9" s="50">
        <v>1674.56</v>
      </c>
      <c r="D9" s="50">
        <v>0</v>
      </c>
      <c r="E9" s="55">
        <v>0</v>
      </c>
      <c r="F9" s="203">
        <f t="shared" si="1"/>
        <v>0</v>
      </c>
      <c r="G9" s="203" t="e">
        <f t="shared" si="0"/>
        <v>#DIV/0!</v>
      </c>
    </row>
    <row r="10" spans="2:7" x14ac:dyDescent="0.25">
      <c r="B10" s="51" t="s">
        <v>269</v>
      </c>
      <c r="C10" s="52">
        <v>0</v>
      </c>
      <c r="D10" s="52">
        <v>2836.43</v>
      </c>
      <c r="E10" s="56">
        <v>1479.33</v>
      </c>
      <c r="F10" s="203" t="e">
        <f t="shared" si="1"/>
        <v>#DIV/0!</v>
      </c>
      <c r="G10" s="203">
        <f t="shared" si="0"/>
        <v>0.5215464509964991</v>
      </c>
    </row>
    <row r="11" spans="2:7" ht="24" x14ac:dyDescent="0.25">
      <c r="B11" s="51" t="s">
        <v>149</v>
      </c>
      <c r="C11" s="52">
        <v>19304.400000000001</v>
      </c>
      <c r="D11" s="52">
        <v>39062.99</v>
      </c>
      <c r="E11" s="56">
        <v>17868.46</v>
      </c>
      <c r="F11" s="203">
        <f t="shared" si="1"/>
        <v>0.92561592175876994</v>
      </c>
      <c r="G11" s="203">
        <f t="shared" si="0"/>
        <v>0.45742683803774364</v>
      </c>
    </row>
    <row r="12" spans="2:7" s="27" customFormat="1" x14ac:dyDescent="0.25">
      <c r="B12" s="49" t="s">
        <v>134</v>
      </c>
      <c r="C12" s="50">
        <f>C13</f>
        <v>706.14</v>
      </c>
      <c r="D12" s="50">
        <f>D13</f>
        <v>790</v>
      </c>
      <c r="E12" s="55">
        <f>E13</f>
        <v>706.39</v>
      </c>
      <c r="F12" s="203">
        <f t="shared" si="1"/>
        <v>1.000354037443</v>
      </c>
      <c r="G12" s="203">
        <f t="shared" si="0"/>
        <v>0.89416455696202535</v>
      </c>
    </row>
    <row r="13" spans="2:7" x14ac:dyDescent="0.25">
      <c r="B13" s="53" t="s">
        <v>131</v>
      </c>
      <c r="C13" s="52">
        <v>706.14</v>
      </c>
      <c r="D13" s="52">
        <v>790</v>
      </c>
      <c r="E13" s="56">
        <v>706.39</v>
      </c>
      <c r="F13" s="203">
        <f t="shared" si="1"/>
        <v>1.000354037443</v>
      </c>
      <c r="G13" s="203">
        <f t="shared" si="0"/>
        <v>0.89416455696202535</v>
      </c>
    </row>
    <row r="14" spans="2:7" s="27" customFormat="1" x14ac:dyDescent="0.25">
      <c r="B14" s="49" t="s">
        <v>135</v>
      </c>
      <c r="C14" s="50">
        <f>C15</f>
        <v>4144.75</v>
      </c>
      <c r="D14" s="50">
        <f>D15</f>
        <v>7413.12</v>
      </c>
      <c r="E14" s="55">
        <f>E15</f>
        <v>3645.14</v>
      </c>
      <c r="F14" s="203">
        <f t="shared" si="1"/>
        <v>0.87945955727124669</v>
      </c>
      <c r="G14" s="203">
        <f t="shared" si="0"/>
        <v>0.49171468963135628</v>
      </c>
    </row>
    <row r="15" spans="2:7" x14ac:dyDescent="0.25">
      <c r="B15" s="53" t="s">
        <v>132</v>
      </c>
      <c r="C15" s="52">
        <v>4144.75</v>
      </c>
      <c r="D15" s="52">
        <v>7413.12</v>
      </c>
      <c r="E15" s="56">
        <v>3645.14</v>
      </c>
      <c r="F15" s="203">
        <f t="shared" si="1"/>
        <v>0.87945955727124669</v>
      </c>
      <c r="G15" s="203">
        <f t="shared" si="0"/>
        <v>0.49171468963135628</v>
      </c>
    </row>
    <row r="16" spans="2:7" s="27" customFormat="1" x14ac:dyDescent="0.25">
      <c r="B16" s="49" t="s">
        <v>136</v>
      </c>
      <c r="C16" s="50">
        <f>C17+C18+C19+C20+C21+C22</f>
        <v>689395.49000000011</v>
      </c>
      <c r="D16" s="50">
        <f>SUM(D18:D22)</f>
        <v>1581592.32</v>
      </c>
      <c r="E16" s="55">
        <f>SUM(E18:E22)</f>
        <v>745605.44000000006</v>
      </c>
      <c r="F16" s="203">
        <f t="shared" si="1"/>
        <v>1.0815351286965917</v>
      </c>
      <c r="G16" s="203">
        <f t="shared" si="0"/>
        <v>0.47142707420329405</v>
      </c>
    </row>
    <row r="17" spans="2:8" s="27" customFormat="1" x14ac:dyDescent="0.25">
      <c r="B17" s="53" t="s">
        <v>297</v>
      </c>
      <c r="C17" s="52">
        <v>2500.2800000000002</v>
      </c>
      <c r="D17" s="52">
        <v>0</v>
      </c>
      <c r="E17" s="56">
        <v>0</v>
      </c>
      <c r="F17" s="203">
        <f t="shared" si="1"/>
        <v>0</v>
      </c>
      <c r="G17" s="203" t="e">
        <f t="shared" si="0"/>
        <v>#DIV/0!</v>
      </c>
    </row>
    <row r="18" spans="2:8" x14ac:dyDescent="0.25">
      <c r="B18" s="53" t="s">
        <v>270</v>
      </c>
      <c r="C18" s="52">
        <v>0</v>
      </c>
      <c r="D18" s="52">
        <v>12156</v>
      </c>
      <c r="E18" s="56">
        <v>6095.98</v>
      </c>
      <c r="F18" s="203" t="e">
        <f t="shared" si="1"/>
        <v>#DIV/0!</v>
      </c>
      <c r="G18" s="203">
        <f t="shared" si="0"/>
        <v>0.50147910496873971</v>
      </c>
    </row>
    <row r="19" spans="2:8" x14ac:dyDescent="0.25">
      <c r="B19" s="53" t="s">
        <v>146</v>
      </c>
      <c r="C19" s="52">
        <v>2543.2800000000002</v>
      </c>
      <c r="D19" s="52">
        <v>2773.97</v>
      </c>
      <c r="E19" s="56">
        <v>2030.19</v>
      </c>
      <c r="F19" s="203">
        <f t="shared" si="1"/>
        <v>0.79825658205152394</v>
      </c>
      <c r="G19" s="203">
        <f t="shared" si="0"/>
        <v>0.73187164965735041</v>
      </c>
    </row>
    <row r="20" spans="2:8" x14ac:dyDescent="0.25">
      <c r="B20" s="53" t="s">
        <v>147</v>
      </c>
      <c r="C20" s="52">
        <v>0</v>
      </c>
      <c r="D20" s="52">
        <v>150</v>
      </c>
      <c r="E20" s="56">
        <v>0</v>
      </c>
      <c r="F20" s="203" t="e">
        <f t="shared" si="1"/>
        <v>#DIV/0!</v>
      </c>
      <c r="G20" s="203">
        <f t="shared" si="0"/>
        <v>0</v>
      </c>
    </row>
    <row r="21" spans="2:8" x14ac:dyDescent="0.25">
      <c r="B21" s="53" t="s">
        <v>148</v>
      </c>
      <c r="C21" s="52">
        <v>652721.87</v>
      </c>
      <c r="D21" s="52">
        <v>1510112.37</v>
      </c>
      <c r="E21" s="56">
        <v>704750.1</v>
      </c>
      <c r="F21" s="203">
        <f t="shared" si="1"/>
        <v>1.0797096472345871</v>
      </c>
      <c r="G21" s="203">
        <f t="shared" si="0"/>
        <v>0.46668719096711986</v>
      </c>
    </row>
    <row r="22" spans="2:8" x14ac:dyDescent="0.25">
      <c r="B22" s="53" t="s">
        <v>150</v>
      </c>
      <c r="C22" s="52">
        <v>31630.06</v>
      </c>
      <c r="D22" s="52">
        <v>56399.98</v>
      </c>
      <c r="E22" s="56">
        <v>32729.17</v>
      </c>
      <c r="F22" s="203">
        <f t="shared" si="1"/>
        <v>1.0347489065781095</v>
      </c>
      <c r="G22" s="203">
        <f t="shared" si="0"/>
        <v>0.58030463840590008</v>
      </c>
    </row>
    <row r="23" spans="2:8" s="27" customFormat="1" ht="15.75" customHeight="1" x14ac:dyDescent="0.25">
      <c r="B23" s="49" t="s">
        <v>137</v>
      </c>
      <c r="C23" s="50">
        <f>C24</f>
        <v>0</v>
      </c>
      <c r="D23" s="50">
        <f>D24</f>
        <v>460</v>
      </c>
      <c r="E23" s="55">
        <f>E24</f>
        <v>0</v>
      </c>
      <c r="F23" s="203" t="e">
        <f t="shared" si="1"/>
        <v>#DIV/0!</v>
      </c>
      <c r="G23" s="203">
        <f t="shared" si="0"/>
        <v>0</v>
      </c>
    </row>
    <row r="24" spans="2:8" ht="15.75" customHeight="1" x14ac:dyDescent="0.25">
      <c r="B24" s="53" t="s">
        <v>138</v>
      </c>
      <c r="C24" s="52">
        <v>0</v>
      </c>
      <c r="D24" s="52">
        <v>460</v>
      </c>
      <c r="E24" s="56">
        <v>0</v>
      </c>
      <c r="F24" s="203" t="e">
        <f t="shared" si="1"/>
        <v>#DIV/0!</v>
      </c>
      <c r="G24" s="203">
        <f t="shared" si="0"/>
        <v>0</v>
      </c>
    </row>
    <row r="25" spans="2:8" s="27" customFormat="1" ht="15.75" customHeight="1" x14ac:dyDescent="0.25">
      <c r="B25" s="73" t="s">
        <v>153</v>
      </c>
      <c r="C25" s="54">
        <f>SUM(C26:C29)</f>
        <v>310</v>
      </c>
      <c r="D25" s="54">
        <f>SUM(D26:D29)</f>
        <v>24804.78</v>
      </c>
      <c r="E25" s="57">
        <f>SUM(E26:E29)</f>
        <v>17099.150000000001</v>
      </c>
      <c r="F25" s="126">
        <f t="shared" si="1"/>
        <v>55.158548387096779</v>
      </c>
      <c r="G25" s="126">
        <f t="shared" si="0"/>
        <v>0.68934898838046543</v>
      </c>
    </row>
    <row r="26" spans="2:8" ht="15.75" customHeight="1" x14ac:dyDescent="0.25">
      <c r="B26" s="53" t="s">
        <v>131</v>
      </c>
      <c r="C26" s="52">
        <v>0</v>
      </c>
      <c r="D26" s="52">
        <v>235.57</v>
      </c>
      <c r="E26" s="56">
        <v>515.83000000000004</v>
      </c>
      <c r="F26" s="203" t="e">
        <f t="shared" si="1"/>
        <v>#DIV/0!</v>
      </c>
      <c r="G26" s="203">
        <f t="shared" si="0"/>
        <v>2.1897100649488479</v>
      </c>
    </row>
    <row r="27" spans="2:8" ht="15.75" customHeight="1" x14ac:dyDescent="0.25">
      <c r="B27" s="53" t="s">
        <v>132</v>
      </c>
      <c r="C27" s="52">
        <v>0</v>
      </c>
      <c r="D27" s="52">
        <v>1142.1099999999999</v>
      </c>
      <c r="E27" s="56">
        <v>0</v>
      </c>
      <c r="F27" s="203" t="e">
        <f t="shared" si="1"/>
        <v>#DIV/0!</v>
      </c>
      <c r="G27" s="203">
        <f t="shared" si="0"/>
        <v>0</v>
      </c>
    </row>
    <row r="28" spans="2:8" ht="15.75" customHeight="1" x14ac:dyDescent="0.25">
      <c r="B28" s="53" t="s">
        <v>154</v>
      </c>
      <c r="C28" s="52">
        <v>0</v>
      </c>
      <c r="D28" s="52">
        <v>22885.46</v>
      </c>
      <c r="E28" s="56">
        <v>16273.32</v>
      </c>
      <c r="F28" s="203" t="e">
        <f t="shared" si="1"/>
        <v>#DIV/0!</v>
      </c>
      <c r="G28" s="203">
        <f t="shared" si="0"/>
        <v>0.71107681471117468</v>
      </c>
    </row>
    <row r="29" spans="2:8" ht="15.75" customHeight="1" x14ac:dyDescent="0.25">
      <c r="B29" s="53" t="s">
        <v>138</v>
      </c>
      <c r="C29" s="52">
        <v>310</v>
      </c>
      <c r="D29" s="52">
        <v>541.64</v>
      </c>
      <c r="E29" s="56">
        <v>310</v>
      </c>
      <c r="F29" s="203">
        <f t="shared" si="1"/>
        <v>1</v>
      </c>
      <c r="G29" s="203">
        <f t="shared" si="0"/>
        <v>0.57233586884277377</v>
      </c>
    </row>
    <row r="30" spans="2:8" ht="15.75" customHeight="1" x14ac:dyDescent="0.25">
      <c r="B30" s="209"/>
      <c r="C30" s="210"/>
      <c r="D30" s="210"/>
      <c r="E30" s="211"/>
      <c r="F30" s="212"/>
      <c r="G30" s="212"/>
      <c r="H30" s="213"/>
    </row>
    <row r="31" spans="2:8" s="27" customFormat="1" x14ac:dyDescent="0.25">
      <c r="B31" s="48" t="s">
        <v>30</v>
      </c>
      <c r="C31" s="54">
        <f>C32+C36+C38+C40+C47</f>
        <v>710115.19</v>
      </c>
      <c r="D31" s="54">
        <f>D32+D36+D38+D40+D47</f>
        <v>1656959.64</v>
      </c>
      <c r="E31" s="57">
        <f>E32+E36+E38+E40+E47</f>
        <v>896386.69000000006</v>
      </c>
      <c r="F31" s="126">
        <f t="shared" si="1"/>
        <v>1.2623116680548689</v>
      </c>
      <c r="G31" s="126">
        <f t="shared" si="0"/>
        <v>0.54098281476548227</v>
      </c>
    </row>
    <row r="32" spans="2:8" s="27" customFormat="1" x14ac:dyDescent="0.25">
      <c r="B32" s="49" t="s">
        <v>133</v>
      </c>
      <c r="C32" s="50">
        <f>C33+C34+C35</f>
        <v>19420.66</v>
      </c>
      <c r="D32" s="50">
        <f>SUM(D34:D35)</f>
        <v>41899.42</v>
      </c>
      <c r="E32" s="55">
        <f>SUM(E34:E35)</f>
        <v>17963.439999999999</v>
      </c>
      <c r="F32" s="203">
        <f t="shared" si="1"/>
        <v>0.92496547491176917</v>
      </c>
      <c r="G32" s="203">
        <f t="shared" si="0"/>
        <v>0.42872765303195126</v>
      </c>
    </row>
    <row r="33" spans="2:7" s="27" customFormat="1" x14ac:dyDescent="0.25">
      <c r="B33" s="51" t="s">
        <v>296</v>
      </c>
      <c r="C33" s="52">
        <v>2175.12</v>
      </c>
      <c r="D33" s="52">
        <v>0</v>
      </c>
      <c r="E33" s="56">
        <v>0</v>
      </c>
      <c r="F33" s="203">
        <f t="shared" si="1"/>
        <v>0</v>
      </c>
      <c r="G33" s="203" t="e">
        <f t="shared" si="0"/>
        <v>#DIV/0!</v>
      </c>
    </row>
    <row r="34" spans="2:7" s="58" customFormat="1" x14ac:dyDescent="0.25">
      <c r="B34" s="51" t="s">
        <v>269</v>
      </c>
      <c r="C34" s="52">
        <v>0</v>
      </c>
      <c r="D34" s="52">
        <v>2836.43</v>
      </c>
      <c r="E34" s="56">
        <v>1563.98</v>
      </c>
      <c r="F34" s="203" t="e">
        <f t="shared" si="1"/>
        <v>#DIV/0!</v>
      </c>
      <c r="G34" s="203">
        <f t="shared" si="0"/>
        <v>0.55139030400891265</v>
      </c>
    </row>
    <row r="35" spans="2:7" s="58" customFormat="1" ht="24" x14ac:dyDescent="0.25">
      <c r="B35" s="51" t="s">
        <v>149</v>
      </c>
      <c r="C35" s="52">
        <v>17245.54</v>
      </c>
      <c r="D35" s="52">
        <v>39062.99</v>
      </c>
      <c r="E35" s="56">
        <v>16399.46</v>
      </c>
      <c r="F35" s="203">
        <f t="shared" si="1"/>
        <v>0.95093919935241222</v>
      </c>
      <c r="G35" s="203">
        <f t="shared" si="0"/>
        <v>0.41982090976650788</v>
      </c>
    </row>
    <row r="36" spans="2:7" s="27" customFormat="1" x14ac:dyDescent="0.25">
      <c r="B36" s="49" t="s">
        <v>134</v>
      </c>
      <c r="C36" s="50">
        <f>C37</f>
        <v>237.34</v>
      </c>
      <c r="D36" s="50">
        <f>D37</f>
        <v>1025.57</v>
      </c>
      <c r="E36" s="55">
        <f>E37</f>
        <v>2.83</v>
      </c>
      <c r="F36" s="203">
        <f t="shared" si="1"/>
        <v>1.1923822364540322E-2</v>
      </c>
      <c r="G36" s="203">
        <f t="shared" si="0"/>
        <v>2.7594410912955723E-3</v>
      </c>
    </row>
    <row r="37" spans="2:7" x14ac:dyDescent="0.25">
      <c r="B37" s="53" t="s">
        <v>131</v>
      </c>
      <c r="C37" s="52">
        <v>237.34</v>
      </c>
      <c r="D37" s="52">
        <v>1025.57</v>
      </c>
      <c r="E37" s="56">
        <v>2.83</v>
      </c>
      <c r="F37" s="203">
        <f t="shared" si="1"/>
        <v>1.1923822364540322E-2</v>
      </c>
      <c r="G37" s="203">
        <f t="shared" si="0"/>
        <v>2.7594410912955723E-3</v>
      </c>
    </row>
    <row r="38" spans="2:7" s="27" customFormat="1" x14ac:dyDescent="0.25">
      <c r="B38" s="49" t="s">
        <v>135</v>
      </c>
      <c r="C38" s="50">
        <f>C39</f>
        <v>2554.15</v>
      </c>
      <c r="D38" s="50">
        <f>D39</f>
        <v>8555.23</v>
      </c>
      <c r="E38" s="55">
        <f>E39</f>
        <v>3055.23</v>
      </c>
      <c r="F38" s="203">
        <f t="shared" si="1"/>
        <v>1.196182683084392</v>
      </c>
      <c r="G38" s="203">
        <f t="shared" si="0"/>
        <v>0.35711839424539144</v>
      </c>
    </row>
    <row r="39" spans="2:7" x14ac:dyDescent="0.25">
      <c r="B39" s="53" t="s">
        <v>132</v>
      </c>
      <c r="C39" s="52">
        <v>2554.15</v>
      </c>
      <c r="D39" s="52">
        <v>8555.23</v>
      </c>
      <c r="E39" s="56">
        <v>3055.23</v>
      </c>
      <c r="F39" s="203">
        <f t="shared" si="1"/>
        <v>1.196182683084392</v>
      </c>
      <c r="G39" s="203">
        <f t="shared" si="0"/>
        <v>0.35711839424539144</v>
      </c>
    </row>
    <row r="40" spans="2:7" s="27" customFormat="1" x14ac:dyDescent="0.25">
      <c r="B40" s="49" t="s">
        <v>136</v>
      </c>
      <c r="C40" s="50">
        <f>C41+C42+C43+C44+C45+C46</f>
        <v>687593.03999999992</v>
      </c>
      <c r="D40" s="50">
        <f>SUM(D42:D46)</f>
        <v>1604477.78</v>
      </c>
      <c r="E40" s="55">
        <f>SUM(E42:E46)</f>
        <v>875365.19000000006</v>
      </c>
      <c r="F40" s="203">
        <f t="shared" si="1"/>
        <v>1.2730861702730443</v>
      </c>
      <c r="G40" s="203">
        <f t="shared" si="0"/>
        <v>0.54557638685404541</v>
      </c>
    </row>
    <row r="41" spans="2:7" s="27" customFormat="1" x14ac:dyDescent="0.25">
      <c r="B41" s="53" t="s">
        <v>297</v>
      </c>
      <c r="C41" s="52">
        <v>1893.77</v>
      </c>
      <c r="D41" s="52">
        <v>0</v>
      </c>
      <c r="E41" s="56">
        <v>0</v>
      </c>
      <c r="F41" s="203">
        <f t="shared" si="1"/>
        <v>0</v>
      </c>
      <c r="G41" s="203" t="e">
        <f t="shared" si="0"/>
        <v>#DIV/0!</v>
      </c>
    </row>
    <row r="42" spans="2:7" s="58" customFormat="1" x14ac:dyDescent="0.25">
      <c r="B42" s="53" t="s">
        <v>270</v>
      </c>
      <c r="C42" s="52">
        <v>0</v>
      </c>
      <c r="D42" s="52">
        <v>12156</v>
      </c>
      <c r="E42" s="56">
        <v>6059.75</v>
      </c>
      <c r="F42" s="203" t="e">
        <f t="shared" si="1"/>
        <v>#DIV/0!</v>
      </c>
      <c r="G42" s="203">
        <f t="shared" si="0"/>
        <v>0.4984986837775584</v>
      </c>
    </row>
    <row r="43" spans="2:7" s="58" customFormat="1" x14ac:dyDescent="0.25">
      <c r="B43" s="53" t="s">
        <v>146</v>
      </c>
      <c r="C43" s="52">
        <v>2273.58</v>
      </c>
      <c r="D43" s="52">
        <v>2773.97</v>
      </c>
      <c r="E43" s="56">
        <v>1539.75</v>
      </c>
      <c r="F43" s="203">
        <f t="shared" si="1"/>
        <v>0.67723590108991105</v>
      </c>
      <c r="G43" s="203">
        <f t="shared" si="0"/>
        <v>0.55507089117762631</v>
      </c>
    </row>
    <row r="44" spans="2:7" s="58" customFormat="1" x14ac:dyDescent="0.25">
      <c r="B44" s="53" t="s">
        <v>147</v>
      </c>
      <c r="C44" s="52">
        <v>0</v>
      </c>
      <c r="D44" s="52">
        <v>150</v>
      </c>
      <c r="E44" s="56">
        <v>0</v>
      </c>
      <c r="F44" s="203" t="e">
        <f t="shared" si="1"/>
        <v>#DIV/0!</v>
      </c>
      <c r="G44" s="203">
        <f t="shared" si="0"/>
        <v>0</v>
      </c>
    </row>
    <row r="45" spans="2:7" s="58" customFormat="1" x14ac:dyDescent="0.25">
      <c r="B45" s="53" t="s">
        <v>148</v>
      </c>
      <c r="C45" s="52">
        <v>652721.87</v>
      </c>
      <c r="D45" s="52">
        <v>1532997.83</v>
      </c>
      <c r="E45" s="56">
        <v>836549.65</v>
      </c>
      <c r="F45" s="203">
        <f t="shared" si="1"/>
        <v>1.2816326347392037</v>
      </c>
      <c r="G45" s="203">
        <f t="shared" si="0"/>
        <v>0.54569526037750493</v>
      </c>
    </row>
    <row r="46" spans="2:7" s="58" customFormat="1" x14ac:dyDescent="0.25">
      <c r="B46" s="53" t="s">
        <v>150</v>
      </c>
      <c r="C46" s="52">
        <v>30703.82</v>
      </c>
      <c r="D46" s="52">
        <v>56399.98</v>
      </c>
      <c r="E46" s="56">
        <v>31216.04</v>
      </c>
      <c r="F46" s="203">
        <f t="shared" si="1"/>
        <v>1.0166826147365378</v>
      </c>
      <c r="G46" s="203">
        <f t="shared" si="0"/>
        <v>0.55347608279293714</v>
      </c>
    </row>
    <row r="47" spans="2:7" s="27" customFormat="1" x14ac:dyDescent="0.25">
      <c r="B47" s="49" t="s">
        <v>137</v>
      </c>
      <c r="C47" s="50">
        <f>C48</f>
        <v>310</v>
      </c>
      <c r="D47" s="50">
        <f>D48</f>
        <v>1001.64</v>
      </c>
      <c r="E47" s="55">
        <f>E48</f>
        <v>0</v>
      </c>
      <c r="F47" s="203">
        <f t="shared" si="1"/>
        <v>0</v>
      </c>
      <c r="G47" s="203">
        <f t="shared" si="0"/>
        <v>0</v>
      </c>
    </row>
    <row r="48" spans="2:7" x14ac:dyDescent="0.25">
      <c r="B48" s="53" t="s">
        <v>138</v>
      </c>
      <c r="C48" s="56">
        <v>310</v>
      </c>
      <c r="D48" s="56">
        <v>1001.64</v>
      </c>
      <c r="E48" s="56">
        <v>0</v>
      </c>
      <c r="F48" s="203">
        <f t="shared" si="1"/>
        <v>0</v>
      </c>
      <c r="G48" s="203">
        <f t="shared" si="0"/>
        <v>0</v>
      </c>
    </row>
  </sheetData>
  <mergeCells count="1">
    <mergeCell ref="B2:G2"/>
  </mergeCells>
  <pageMargins left="0.7" right="0.7" top="0.75" bottom="0.75" header="0.3" footer="0.3"/>
  <pageSetup paperSize="9" scale="85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9"/>
  <sheetViews>
    <sheetView workbookViewId="0">
      <selection activeCell="E10" sqref="E10"/>
    </sheetView>
  </sheetViews>
  <sheetFormatPr defaultRowHeight="15" x14ac:dyDescent="0.25"/>
  <cols>
    <col min="2" max="2" width="37.7109375" customWidth="1"/>
    <col min="3" max="5" width="25.28515625" customWidth="1"/>
    <col min="6" max="7" width="15.7109375" customWidth="1"/>
  </cols>
  <sheetData>
    <row r="1" spans="2:7" ht="18" x14ac:dyDescent="0.25">
      <c r="B1" s="12"/>
      <c r="C1" s="12"/>
      <c r="D1" s="12"/>
      <c r="E1" s="2"/>
      <c r="F1" s="2"/>
      <c r="G1" s="2"/>
    </row>
    <row r="2" spans="2:7" ht="15.75" customHeight="1" x14ac:dyDescent="0.25">
      <c r="B2" s="243" t="s">
        <v>250</v>
      </c>
      <c r="C2" s="243"/>
      <c r="D2" s="243"/>
      <c r="E2" s="243"/>
      <c r="F2" s="243"/>
      <c r="G2" s="243"/>
    </row>
    <row r="3" spans="2:7" ht="18" x14ac:dyDescent="0.25">
      <c r="B3" s="12"/>
      <c r="C3" s="12"/>
      <c r="D3" s="12"/>
      <c r="E3" s="2"/>
      <c r="F3" s="2"/>
      <c r="G3" s="2"/>
    </row>
    <row r="4" spans="2:7" ht="25.5" x14ac:dyDescent="0.25">
      <c r="B4" s="29" t="s">
        <v>6</v>
      </c>
      <c r="C4" s="29" t="s">
        <v>300</v>
      </c>
      <c r="D4" s="29" t="s">
        <v>263</v>
      </c>
      <c r="E4" s="29" t="s">
        <v>265</v>
      </c>
      <c r="F4" s="29" t="s">
        <v>14</v>
      </c>
      <c r="G4" s="29" t="s">
        <v>40</v>
      </c>
    </row>
    <row r="5" spans="2:7" x14ac:dyDescent="0.25">
      <c r="B5" s="29">
        <v>1</v>
      </c>
      <c r="C5" s="29">
        <v>2</v>
      </c>
      <c r="D5" s="29">
        <v>3</v>
      </c>
      <c r="E5" s="29">
        <v>5</v>
      </c>
      <c r="F5" s="29" t="s">
        <v>15</v>
      </c>
      <c r="G5" s="29" t="s">
        <v>16</v>
      </c>
    </row>
    <row r="6" spans="2:7" s="76" customFormat="1" ht="15.75" customHeight="1" x14ac:dyDescent="0.25">
      <c r="B6" s="74" t="s">
        <v>30</v>
      </c>
      <c r="C6" s="75">
        <f>C7</f>
        <v>710115.19000000006</v>
      </c>
      <c r="D6" s="75">
        <f>D7</f>
        <v>1656959.64</v>
      </c>
      <c r="E6" s="188">
        <f>E7</f>
        <v>896386.69</v>
      </c>
      <c r="F6" s="191">
        <f>E6/C6</f>
        <v>1.2623116680548685</v>
      </c>
      <c r="G6" s="191">
        <f>E6/D6</f>
        <v>0.54098281476548216</v>
      </c>
    </row>
    <row r="7" spans="2:7" s="27" customFormat="1" ht="15.75" customHeight="1" x14ac:dyDescent="0.25">
      <c r="B7" s="4" t="s">
        <v>49</v>
      </c>
      <c r="C7" s="46">
        <f>C8+C9</f>
        <v>710115.19000000006</v>
      </c>
      <c r="D7" s="46">
        <f>D8+D9</f>
        <v>1656959.64</v>
      </c>
      <c r="E7" s="189">
        <f>E8+E9</f>
        <v>896386.69</v>
      </c>
      <c r="F7" s="192">
        <f>E7/C7</f>
        <v>1.2623116680548685</v>
      </c>
      <c r="G7" s="192">
        <f>E7/D7</f>
        <v>0.54098281476548216</v>
      </c>
    </row>
    <row r="8" spans="2:7" x14ac:dyDescent="0.25">
      <c r="B8" s="11" t="s">
        <v>50</v>
      </c>
      <c r="C8" s="45">
        <v>669884.81000000006</v>
      </c>
      <c r="D8" s="45">
        <v>1596835.69</v>
      </c>
      <c r="E8" s="190">
        <v>863339.73</v>
      </c>
      <c r="F8" s="193">
        <f>E8/C8</f>
        <v>1.2887883366096926</v>
      </c>
      <c r="G8" s="193">
        <f>E8/D8</f>
        <v>0.54065658439786002</v>
      </c>
    </row>
    <row r="9" spans="2:7" s="72" customFormat="1" x14ac:dyDescent="0.25">
      <c r="B9" s="26" t="s">
        <v>51</v>
      </c>
      <c r="C9" s="45">
        <v>40230.379999999997</v>
      </c>
      <c r="D9" s="45">
        <v>60123.95</v>
      </c>
      <c r="E9" s="190">
        <v>33046.959999999999</v>
      </c>
      <c r="F9" s="193">
        <f>E9/C9</f>
        <v>0.82144289961964068</v>
      </c>
      <c r="G9" s="193">
        <f>E9/D9</f>
        <v>0.5496471871858053</v>
      </c>
    </row>
  </sheetData>
  <mergeCells count="1">
    <mergeCell ref="B2:G2"/>
  </mergeCells>
  <pageMargins left="0.7" right="0.7" top="0.75" bottom="0.75" header="0.3" footer="0.3"/>
  <pageSetup paperSize="9"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16"/>
  <sheetViews>
    <sheetView workbookViewId="0">
      <selection activeCell="I5" sqref="I5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8.42578125" customWidth="1"/>
    <col min="5" max="5" width="5.42578125" bestFit="1" customWidth="1"/>
    <col min="6" max="9" width="25.28515625" customWidth="1"/>
    <col min="10" max="11" width="15.7109375" customWidth="1"/>
  </cols>
  <sheetData>
    <row r="1" spans="2:11" ht="18" customHeight="1" x14ac:dyDescent="0.25">
      <c r="B1" s="12"/>
      <c r="C1" s="12"/>
      <c r="D1" s="12"/>
      <c r="E1" s="12"/>
      <c r="F1" s="12"/>
      <c r="G1" s="12"/>
      <c r="H1" s="12"/>
      <c r="I1" s="12"/>
      <c r="J1" s="12"/>
      <c r="K1" s="12"/>
    </row>
    <row r="2" spans="2:11" ht="18" customHeight="1" x14ac:dyDescent="0.25">
      <c r="B2" s="243" t="s">
        <v>48</v>
      </c>
      <c r="C2" s="243"/>
      <c r="D2" s="243"/>
      <c r="E2" s="243"/>
      <c r="F2" s="243"/>
      <c r="G2" s="243"/>
      <c r="H2" s="243"/>
      <c r="I2" s="243"/>
      <c r="J2" s="243"/>
      <c r="K2" s="243"/>
    </row>
    <row r="3" spans="2:11" ht="15.75" customHeight="1" x14ac:dyDescent="0.25">
      <c r="B3" s="243" t="s">
        <v>32</v>
      </c>
      <c r="C3" s="243"/>
      <c r="D3" s="243"/>
      <c r="E3" s="243"/>
      <c r="F3" s="243"/>
      <c r="G3" s="243"/>
      <c r="H3" s="243"/>
      <c r="I3" s="243"/>
      <c r="J3" s="243"/>
      <c r="K3" s="243"/>
    </row>
    <row r="4" spans="2:11" ht="18" x14ac:dyDescent="0.25">
      <c r="B4" s="12"/>
      <c r="C4" s="12"/>
      <c r="D4" s="12"/>
      <c r="E4" s="12"/>
      <c r="F4" s="12"/>
      <c r="G4" s="12"/>
      <c r="H4" s="12"/>
      <c r="I4" s="2"/>
      <c r="J4" s="2"/>
      <c r="K4" s="2"/>
    </row>
    <row r="5" spans="2:11" ht="25.5" customHeight="1" x14ac:dyDescent="0.25">
      <c r="B5" s="244" t="s">
        <v>6</v>
      </c>
      <c r="C5" s="245"/>
      <c r="D5" s="245"/>
      <c r="E5" s="245"/>
      <c r="F5" s="246"/>
      <c r="G5" s="30" t="s">
        <v>298</v>
      </c>
      <c r="H5" s="29" t="s">
        <v>263</v>
      </c>
      <c r="I5" s="30" t="s">
        <v>299</v>
      </c>
      <c r="J5" s="30" t="s">
        <v>14</v>
      </c>
      <c r="K5" s="30" t="s">
        <v>40</v>
      </c>
    </row>
    <row r="6" spans="2:11" x14ac:dyDescent="0.25">
      <c r="B6" s="244">
        <v>1</v>
      </c>
      <c r="C6" s="245"/>
      <c r="D6" s="245"/>
      <c r="E6" s="245"/>
      <c r="F6" s="246"/>
      <c r="G6" s="30">
        <v>2</v>
      </c>
      <c r="H6" s="30">
        <v>3</v>
      </c>
      <c r="I6" s="30">
        <v>4</v>
      </c>
      <c r="J6" s="30" t="s">
        <v>151</v>
      </c>
      <c r="K6" s="30" t="s">
        <v>152</v>
      </c>
    </row>
    <row r="7" spans="2:11" ht="25.5" x14ac:dyDescent="0.25">
      <c r="B7" s="4">
        <v>8</v>
      </c>
      <c r="C7" s="4"/>
      <c r="D7" s="4"/>
      <c r="E7" s="4"/>
      <c r="F7" s="4" t="s">
        <v>7</v>
      </c>
      <c r="G7" s="3"/>
      <c r="H7" s="3"/>
      <c r="I7" s="21"/>
      <c r="J7" s="21"/>
      <c r="K7" s="21"/>
    </row>
    <row r="8" spans="2:11" x14ac:dyDescent="0.25">
      <c r="B8" s="4"/>
      <c r="C8" s="9">
        <v>84</v>
      </c>
      <c r="D8" s="9"/>
      <c r="E8" s="9"/>
      <c r="F8" s="9" t="s">
        <v>11</v>
      </c>
      <c r="G8" s="3"/>
      <c r="H8" s="3"/>
      <c r="I8" s="21"/>
      <c r="J8" s="21"/>
      <c r="K8" s="21"/>
    </row>
    <row r="9" spans="2:11" ht="51" x14ac:dyDescent="0.25">
      <c r="B9" s="5"/>
      <c r="C9" s="5"/>
      <c r="D9" s="5">
        <v>841</v>
      </c>
      <c r="E9" s="5"/>
      <c r="F9" s="22" t="s">
        <v>33</v>
      </c>
      <c r="G9" s="3"/>
      <c r="H9" s="3"/>
      <c r="I9" s="21"/>
      <c r="J9" s="21"/>
      <c r="K9" s="21"/>
    </row>
    <row r="10" spans="2:11" ht="25.5" x14ac:dyDescent="0.25">
      <c r="B10" s="5"/>
      <c r="C10" s="5"/>
      <c r="D10" s="5"/>
      <c r="E10" s="5">
        <v>8413</v>
      </c>
      <c r="F10" s="22" t="s">
        <v>34</v>
      </c>
      <c r="G10" s="3"/>
      <c r="H10" s="3"/>
      <c r="I10" s="21"/>
      <c r="J10" s="21"/>
      <c r="K10" s="21"/>
    </row>
    <row r="11" spans="2:11" x14ac:dyDescent="0.25">
      <c r="B11" s="5"/>
      <c r="C11" s="5"/>
      <c r="D11" s="5"/>
      <c r="E11" s="6" t="s">
        <v>18</v>
      </c>
      <c r="F11" s="11"/>
      <c r="G11" s="3"/>
      <c r="H11" s="3"/>
      <c r="I11" s="21"/>
      <c r="J11" s="21"/>
      <c r="K11" s="21"/>
    </row>
    <row r="12" spans="2:11" ht="25.5" x14ac:dyDescent="0.25">
      <c r="B12" s="7">
        <v>5</v>
      </c>
      <c r="C12" s="8"/>
      <c r="D12" s="8"/>
      <c r="E12" s="8"/>
      <c r="F12" s="15" t="s">
        <v>8</v>
      </c>
      <c r="G12" s="3"/>
      <c r="H12" s="3"/>
      <c r="I12" s="21"/>
      <c r="J12" s="21"/>
      <c r="K12" s="21"/>
    </row>
    <row r="13" spans="2:11" ht="25.5" x14ac:dyDescent="0.25">
      <c r="B13" s="9"/>
      <c r="C13" s="9">
        <v>54</v>
      </c>
      <c r="D13" s="9"/>
      <c r="E13" s="9"/>
      <c r="F13" s="16" t="s">
        <v>12</v>
      </c>
      <c r="G13" s="3"/>
      <c r="H13" s="3"/>
      <c r="I13" s="21"/>
      <c r="J13" s="21"/>
      <c r="K13" s="21"/>
    </row>
    <row r="14" spans="2:11" ht="63.75" x14ac:dyDescent="0.25">
      <c r="B14" s="9"/>
      <c r="C14" s="9"/>
      <c r="D14" s="9">
        <v>541</v>
      </c>
      <c r="E14" s="22"/>
      <c r="F14" s="22" t="s">
        <v>35</v>
      </c>
      <c r="G14" s="3"/>
      <c r="H14" s="3"/>
      <c r="I14" s="21"/>
      <c r="J14" s="21"/>
      <c r="K14" s="21"/>
    </row>
    <row r="15" spans="2:11" ht="38.25" x14ac:dyDescent="0.25">
      <c r="B15" s="9"/>
      <c r="C15" s="9"/>
      <c r="D15" s="9"/>
      <c r="E15" s="22">
        <v>5413</v>
      </c>
      <c r="F15" s="22" t="s">
        <v>36</v>
      </c>
      <c r="G15" s="3"/>
      <c r="H15" s="3"/>
      <c r="I15" s="21"/>
      <c r="J15" s="21"/>
      <c r="K15" s="21"/>
    </row>
    <row r="16" spans="2:11" x14ac:dyDescent="0.25">
      <c r="B16" s="10" t="s">
        <v>13</v>
      </c>
      <c r="C16" s="8"/>
      <c r="D16" s="8"/>
      <c r="E16" s="8"/>
      <c r="F16" s="15" t="s">
        <v>18</v>
      </c>
      <c r="G16" s="3"/>
      <c r="H16" s="3"/>
      <c r="I16" s="21"/>
      <c r="J16" s="21"/>
      <c r="K16" s="21"/>
    </row>
  </sheetData>
  <mergeCells count="4">
    <mergeCell ref="B5:F5"/>
    <mergeCell ref="B2:K2"/>
    <mergeCell ref="B3:K3"/>
    <mergeCell ref="B6:F6"/>
  </mergeCells>
  <pageMargins left="0.7" right="0.7" top="0.75" bottom="0.75" header="0.3" footer="0.3"/>
  <pageSetup paperSize="9" scale="66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26"/>
  <sheetViews>
    <sheetView workbookViewId="0">
      <selection activeCell="E15" sqref="E15"/>
    </sheetView>
  </sheetViews>
  <sheetFormatPr defaultRowHeight="15" x14ac:dyDescent="0.25"/>
  <cols>
    <col min="2" max="2" width="37.7109375" customWidth="1"/>
    <col min="3" max="5" width="25.28515625" customWidth="1"/>
    <col min="6" max="7" width="15.7109375" customWidth="1"/>
  </cols>
  <sheetData>
    <row r="1" spans="2:7" ht="18" x14ac:dyDescent="0.25">
      <c r="B1" s="12"/>
      <c r="C1" s="12"/>
      <c r="D1" s="12"/>
      <c r="E1" s="2"/>
      <c r="F1" s="2"/>
      <c r="G1" s="2"/>
    </row>
    <row r="2" spans="2:7" ht="15.75" customHeight="1" x14ac:dyDescent="0.25">
      <c r="B2" s="243" t="s">
        <v>37</v>
      </c>
      <c r="C2" s="243"/>
      <c r="D2" s="243"/>
      <c r="E2" s="243"/>
      <c r="F2" s="243"/>
      <c r="G2" s="243"/>
    </row>
    <row r="3" spans="2:7" ht="18" x14ac:dyDescent="0.25">
      <c r="B3" s="12"/>
      <c r="C3" s="12"/>
      <c r="D3" s="12"/>
      <c r="E3" s="2"/>
      <c r="F3" s="2"/>
      <c r="G3" s="2"/>
    </row>
    <row r="4" spans="2:7" ht="25.5" x14ac:dyDescent="0.25">
      <c r="B4" s="29" t="s">
        <v>6</v>
      </c>
      <c r="C4" s="29" t="s">
        <v>264</v>
      </c>
      <c r="D4" s="29" t="s">
        <v>263</v>
      </c>
      <c r="E4" s="29" t="s">
        <v>299</v>
      </c>
      <c r="F4" s="29" t="s">
        <v>14</v>
      </c>
      <c r="G4" s="29" t="s">
        <v>40</v>
      </c>
    </row>
    <row r="5" spans="2:7" x14ac:dyDescent="0.25">
      <c r="B5" s="29">
        <v>1</v>
      </c>
      <c r="C5" s="29">
        <v>2</v>
      </c>
      <c r="D5" s="29">
        <v>3</v>
      </c>
      <c r="E5" s="29">
        <v>4</v>
      </c>
      <c r="F5" s="29" t="s">
        <v>151</v>
      </c>
      <c r="G5" s="29" t="s">
        <v>152</v>
      </c>
    </row>
    <row r="6" spans="2:7" x14ac:dyDescent="0.25">
      <c r="B6" s="4" t="s">
        <v>38</v>
      </c>
      <c r="C6" s="3"/>
      <c r="D6" s="3"/>
      <c r="E6" s="21"/>
      <c r="F6" s="21"/>
      <c r="G6" s="21"/>
    </row>
    <row r="7" spans="2:7" x14ac:dyDescent="0.25">
      <c r="B7" s="4" t="s">
        <v>29</v>
      </c>
      <c r="C7" s="3"/>
      <c r="D7" s="3"/>
      <c r="E7" s="21"/>
      <c r="F7" s="21"/>
      <c r="G7" s="21"/>
    </row>
    <row r="8" spans="2:7" x14ac:dyDescent="0.25">
      <c r="B8" s="25" t="s">
        <v>28</v>
      </c>
      <c r="C8" s="3"/>
      <c r="D8" s="3"/>
      <c r="E8" s="21"/>
      <c r="F8" s="21"/>
      <c r="G8" s="21"/>
    </row>
    <row r="9" spans="2:7" x14ac:dyDescent="0.25">
      <c r="B9" s="24" t="s">
        <v>27</v>
      </c>
      <c r="C9" s="3"/>
      <c r="D9" s="3"/>
      <c r="E9" s="21"/>
      <c r="F9" s="21"/>
      <c r="G9" s="21"/>
    </row>
    <row r="10" spans="2:7" x14ac:dyDescent="0.25">
      <c r="B10" s="24" t="s">
        <v>18</v>
      </c>
      <c r="C10" s="3"/>
      <c r="D10" s="3"/>
      <c r="E10" s="21"/>
      <c r="F10" s="21"/>
      <c r="G10" s="21"/>
    </row>
    <row r="11" spans="2:7" x14ac:dyDescent="0.25">
      <c r="B11" s="4" t="s">
        <v>26</v>
      </c>
      <c r="C11" s="3"/>
      <c r="D11" s="3"/>
      <c r="E11" s="21"/>
      <c r="F11" s="21"/>
      <c r="G11" s="21"/>
    </row>
    <row r="12" spans="2:7" x14ac:dyDescent="0.25">
      <c r="B12" s="23" t="s">
        <v>25</v>
      </c>
      <c r="C12" s="3"/>
      <c r="D12" s="3"/>
      <c r="E12" s="21"/>
      <c r="F12" s="21"/>
      <c r="G12" s="21"/>
    </row>
    <row r="13" spans="2:7" x14ac:dyDescent="0.25">
      <c r="B13" s="4" t="s">
        <v>24</v>
      </c>
      <c r="C13" s="3"/>
      <c r="D13" s="3"/>
      <c r="E13" s="21"/>
      <c r="F13" s="21"/>
      <c r="G13" s="21"/>
    </row>
    <row r="14" spans="2:7" x14ac:dyDescent="0.25">
      <c r="B14" s="23" t="s">
        <v>23</v>
      </c>
      <c r="C14" s="3"/>
      <c r="D14" s="3"/>
      <c r="E14" s="21"/>
      <c r="F14" s="21"/>
      <c r="G14" s="21"/>
    </row>
    <row r="15" spans="2:7" x14ac:dyDescent="0.25">
      <c r="B15" s="9" t="s">
        <v>13</v>
      </c>
      <c r="C15" s="3"/>
      <c r="D15" s="3"/>
      <c r="E15" s="21"/>
      <c r="F15" s="21"/>
      <c r="G15" s="21"/>
    </row>
    <row r="16" spans="2:7" x14ac:dyDescent="0.25">
      <c r="B16" s="23"/>
      <c r="C16" s="3"/>
      <c r="D16" s="3"/>
      <c r="E16" s="21"/>
      <c r="F16" s="21"/>
      <c r="G16" s="21"/>
    </row>
    <row r="17" spans="2:7" ht="15.75" customHeight="1" x14ac:dyDescent="0.25">
      <c r="B17" s="4" t="s">
        <v>39</v>
      </c>
      <c r="C17" s="3"/>
      <c r="D17" s="3"/>
      <c r="E17" s="21"/>
      <c r="F17" s="21"/>
      <c r="G17" s="21"/>
    </row>
    <row r="18" spans="2:7" ht="15.75" customHeight="1" x14ac:dyDescent="0.25">
      <c r="B18" s="4" t="s">
        <v>29</v>
      </c>
      <c r="C18" s="3"/>
      <c r="D18" s="3"/>
      <c r="E18" s="21"/>
      <c r="F18" s="21"/>
      <c r="G18" s="21"/>
    </row>
    <row r="19" spans="2:7" x14ac:dyDescent="0.25">
      <c r="B19" s="25" t="s">
        <v>28</v>
      </c>
      <c r="C19" s="3"/>
      <c r="D19" s="3"/>
      <c r="E19" s="21"/>
      <c r="F19" s="21"/>
      <c r="G19" s="21"/>
    </row>
    <row r="20" spans="2:7" x14ac:dyDescent="0.25">
      <c r="B20" s="24" t="s">
        <v>27</v>
      </c>
      <c r="C20" s="3"/>
      <c r="D20" s="3"/>
      <c r="E20" s="21"/>
      <c r="F20" s="21"/>
      <c r="G20" s="21"/>
    </row>
    <row r="21" spans="2:7" x14ac:dyDescent="0.25">
      <c r="B21" s="24" t="s">
        <v>18</v>
      </c>
      <c r="C21" s="3"/>
      <c r="D21" s="3"/>
      <c r="E21" s="21"/>
      <c r="F21" s="21"/>
      <c r="G21" s="21"/>
    </row>
    <row r="22" spans="2:7" x14ac:dyDescent="0.25">
      <c r="B22" s="4" t="s">
        <v>26</v>
      </c>
      <c r="C22" s="3"/>
      <c r="D22" s="3"/>
      <c r="E22" s="21"/>
      <c r="F22" s="21"/>
      <c r="G22" s="21"/>
    </row>
    <row r="23" spans="2:7" x14ac:dyDescent="0.25">
      <c r="B23" s="23" t="s">
        <v>25</v>
      </c>
      <c r="C23" s="3"/>
      <c r="D23" s="3"/>
      <c r="E23" s="21"/>
      <c r="F23" s="21"/>
      <c r="G23" s="21"/>
    </row>
    <row r="24" spans="2:7" x14ac:dyDescent="0.25">
      <c r="B24" s="4" t="s">
        <v>24</v>
      </c>
      <c r="C24" s="3"/>
      <c r="D24" s="3"/>
      <c r="E24" s="21"/>
      <c r="F24" s="21"/>
      <c r="G24" s="21"/>
    </row>
    <row r="25" spans="2:7" x14ac:dyDescent="0.25">
      <c r="B25" s="23" t="s">
        <v>23</v>
      </c>
      <c r="C25" s="3"/>
      <c r="D25" s="3"/>
      <c r="E25" s="21"/>
      <c r="F25" s="21"/>
      <c r="G25" s="21"/>
    </row>
    <row r="26" spans="2:7" x14ac:dyDescent="0.25">
      <c r="B26" s="9" t="s">
        <v>13</v>
      </c>
      <c r="C26" s="3"/>
      <c r="D26" s="3"/>
      <c r="E26" s="21"/>
      <c r="F26" s="21"/>
      <c r="G26" s="21"/>
    </row>
  </sheetData>
  <mergeCells count="1">
    <mergeCell ref="B2:G2"/>
  </mergeCells>
  <pageMargins left="0.7" right="0.7" top="0.75" bottom="0.75" header="0.3" footer="0.3"/>
  <pageSetup paperSize="9" scale="73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03"/>
  <sheetViews>
    <sheetView workbookViewId="0">
      <selection activeCell="F95" sqref="F95"/>
    </sheetView>
  </sheetViews>
  <sheetFormatPr defaultRowHeight="15" x14ac:dyDescent="0.25"/>
  <cols>
    <col min="1" max="2" width="10" customWidth="1"/>
    <col min="3" max="3" width="37.7109375" customWidth="1"/>
    <col min="4" max="4" width="14.7109375" customWidth="1"/>
    <col min="5" max="5" width="13.85546875" customWidth="1"/>
    <col min="6" max="7" width="16.85546875" customWidth="1"/>
    <col min="8" max="8" width="14.42578125" customWidth="1"/>
  </cols>
  <sheetData>
    <row r="1" spans="1:8" ht="15" customHeight="1" x14ac:dyDescent="0.25">
      <c r="A1" s="247" t="s">
        <v>251</v>
      </c>
      <c r="B1" s="247"/>
      <c r="C1" s="247"/>
      <c r="D1" s="247"/>
      <c r="E1" s="247"/>
      <c r="F1" s="247"/>
      <c r="G1" s="247"/>
      <c r="H1" s="247"/>
    </row>
    <row r="2" spans="1:8" ht="15" customHeight="1" x14ac:dyDescent="0.25">
      <c r="A2" s="248" t="s">
        <v>52</v>
      </c>
      <c r="B2" s="249"/>
      <c r="C2" s="249"/>
      <c r="D2" s="249"/>
      <c r="E2" s="249"/>
      <c r="F2" s="249"/>
      <c r="G2" s="249"/>
      <c r="H2" s="250"/>
    </row>
    <row r="3" spans="1:8" ht="15" customHeight="1" x14ac:dyDescent="0.25">
      <c r="A3" s="251" t="s">
        <v>53</v>
      </c>
      <c r="B3" s="251"/>
      <c r="C3" s="251"/>
      <c r="D3" s="251"/>
      <c r="E3" s="251"/>
      <c r="F3" s="251"/>
      <c r="G3" s="251"/>
      <c r="H3" s="251"/>
    </row>
    <row r="4" spans="1:8" ht="36" x14ac:dyDescent="0.25">
      <c r="A4" s="256" t="s">
        <v>54</v>
      </c>
      <c r="B4" s="257"/>
      <c r="C4" s="79" t="s">
        <v>55</v>
      </c>
      <c r="D4" s="79" t="s">
        <v>266</v>
      </c>
      <c r="E4" s="79" t="s">
        <v>267</v>
      </c>
      <c r="F4" s="79" t="s">
        <v>268</v>
      </c>
      <c r="G4" s="79" t="s">
        <v>158</v>
      </c>
      <c r="H4" s="79" t="s">
        <v>56</v>
      </c>
    </row>
    <row r="5" spans="1:8" x14ac:dyDescent="0.25">
      <c r="A5" s="256">
        <v>1</v>
      </c>
      <c r="B5" s="257"/>
      <c r="C5" s="79">
        <v>2</v>
      </c>
      <c r="D5" s="79">
        <v>3</v>
      </c>
      <c r="E5" s="79">
        <v>4</v>
      </c>
      <c r="F5" s="79">
        <v>5</v>
      </c>
      <c r="G5" s="79" t="s">
        <v>159</v>
      </c>
      <c r="H5" s="79" t="s">
        <v>16</v>
      </c>
    </row>
    <row r="6" spans="1:8" x14ac:dyDescent="0.25">
      <c r="A6" s="252" t="s">
        <v>160</v>
      </c>
      <c r="B6" s="252"/>
      <c r="C6" s="252"/>
      <c r="D6" s="80">
        <f>D7</f>
        <v>710115.18999999983</v>
      </c>
      <c r="E6" s="80">
        <f>E7</f>
        <v>1656959.64</v>
      </c>
      <c r="F6" s="80">
        <f>F7</f>
        <v>896386.69</v>
      </c>
      <c r="G6" s="81">
        <f>F6/D6</f>
        <v>1.2623116680548689</v>
      </c>
      <c r="H6" s="81">
        <f>F6/E6</f>
        <v>0.54098281476548216</v>
      </c>
    </row>
    <row r="7" spans="1:8" x14ac:dyDescent="0.25">
      <c r="A7" s="253" t="s">
        <v>161</v>
      </c>
      <c r="B7" s="254"/>
      <c r="C7" s="255"/>
      <c r="D7" s="80">
        <f t="shared" ref="D7:F9" si="0">D8</f>
        <v>710115.18999999983</v>
      </c>
      <c r="E7" s="80">
        <f t="shared" si="0"/>
        <v>1656959.64</v>
      </c>
      <c r="F7" s="80">
        <f t="shared" si="0"/>
        <v>896386.69</v>
      </c>
      <c r="G7" s="81">
        <f>F7/D7</f>
        <v>1.2623116680548689</v>
      </c>
      <c r="H7" s="81">
        <f>F7/E7</f>
        <v>0.54098281476548216</v>
      </c>
    </row>
    <row r="8" spans="1:8" ht="22.5" customHeight="1" x14ac:dyDescent="0.25">
      <c r="A8" s="253" t="s">
        <v>162</v>
      </c>
      <c r="B8" s="254"/>
      <c r="C8" s="255"/>
      <c r="D8" s="80">
        <f t="shared" si="0"/>
        <v>710115.18999999983</v>
      </c>
      <c r="E8" s="80">
        <f t="shared" si="0"/>
        <v>1656959.64</v>
      </c>
      <c r="F8" s="80">
        <f t="shared" si="0"/>
        <v>896386.69</v>
      </c>
      <c r="G8" s="81">
        <f>F8/D8</f>
        <v>1.2623116680548689</v>
      </c>
      <c r="H8" s="81">
        <f>F8/E8</f>
        <v>0.54098281476548216</v>
      </c>
    </row>
    <row r="9" spans="1:8" x14ac:dyDescent="0.25">
      <c r="A9" s="253" t="s">
        <v>163</v>
      </c>
      <c r="B9" s="254"/>
      <c r="C9" s="255"/>
      <c r="D9" s="80">
        <f t="shared" si="0"/>
        <v>710115.18999999983</v>
      </c>
      <c r="E9" s="80">
        <f t="shared" si="0"/>
        <v>1656959.64</v>
      </c>
      <c r="F9" s="80">
        <f t="shared" si="0"/>
        <v>896386.69</v>
      </c>
      <c r="G9" s="81">
        <f>F9/D9</f>
        <v>1.2623116680548689</v>
      </c>
      <c r="H9" s="81">
        <f>F9/E9</f>
        <v>0.54098281476548216</v>
      </c>
    </row>
    <row r="10" spans="1:8" x14ac:dyDescent="0.25">
      <c r="A10" s="252" t="s">
        <v>156</v>
      </c>
      <c r="B10" s="252"/>
      <c r="C10" s="252"/>
      <c r="D10" s="80">
        <f>D11+D44+D50+D133+D159+D186+D192+D198</f>
        <v>710115.18999999983</v>
      </c>
      <c r="E10" s="80">
        <f>E11+E44+E50+E133+E159+E186+E192+E198</f>
        <v>1656959.64</v>
      </c>
      <c r="F10" s="80">
        <f>F11+F44+F50+F133+F159+F186+F192+F198</f>
        <v>896386.69</v>
      </c>
      <c r="G10" s="81">
        <f>F10/D10</f>
        <v>1.2623116680548689</v>
      </c>
      <c r="H10" s="81">
        <f>F10/E10</f>
        <v>0.54098281476548216</v>
      </c>
    </row>
    <row r="11" spans="1:8" x14ac:dyDescent="0.25">
      <c r="A11" s="258" t="s">
        <v>157</v>
      </c>
      <c r="B11" s="258"/>
      <c r="C11" s="258"/>
      <c r="D11" s="82">
        <f t="shared" ref="D11:F12" si="1">D12</f>
        <v>17245.54</v>
      </c>
      <c r="E11" s="82">
        <f t="shared" si="1"/>
        <v>39062.99</v>
      </c>
      <c r="F11" s="82">
        <f t="shared" si="1"/>
        <v>15593.699999999999</v>
      </c>
      <c r="G11" s="111">
        <f t="shared" ref="G11:G18" si="2">F11/D11</f>
        <v>0.90421639449967928</v>
      </c>
      <c r="H11" s="111">
        <f t="shared" ref="H11:H18" si="3">F11/E11</f>
        <v>0.39919371251407021</v>
      </c>
    </row>
    <row r="12" spans="1:8" x14ac:dyDescent="0.25">
      <c r="A12" s="260" t="s">
        <v>155</v>
      </c>
      <c r="B12" s="260"/>
      <c r="C12" s="260"/>
      <c r="D12" s="83">
        <f t="shared" si="1"/>
        <v>17245.54</v>
      </c>
      <c r="E12" s="83">
        <f t="shared" si="1"/>
        <v>39062.99</v>
      </c>
      <c r="F12" s="83">
        <f t="shared" si="1"/>
        <v>15593.699999999999</v>
      </c>
      <c r="G12" s="200">
        <f t="shared" si="2"/>
        <v>0.90421639449967928</v>
      </c>
      <c r="H12" s="200">
        <f t="shared" si="3"/>
        <v>0.39919371251407021</v>
      </c>
    </row>
    <row r="13" spans="1:8" ht="16.5" customHeight="1" x14ac:dyDescent="0.25">
      <c r="A13" s="84">
        <v>3</v>
      </c>
      <c r="B13" s="84" t="s">
        <v>164</v>
      </c>
      <c r="C13" s="85" t="s">
        <v>57</v>
      </c>
      <c r="D13" s="86">
        <f>D14+D17+D40</f>
        <v>17245.54</v>
      </c>
      <c r="E13" s="86">
        <f>E14+E17+E40</f>
        <v>39062.99</v>
      </c>
      <c r="F13" s="86">
        <f>F14+F17+F40</f>
        <v>15593.699999999999</v>
      </c>
      <c r="G13" s="114">
        <f t="shared" si="2"/>
        <v>0.90421639449967928</v>
      </c>
      <c r="H13" s="114">
        <f t="shared" si="3"/>
        <v>0.39919371251407021</v>
      </c>
    </row>
    <row r="14" spans="1:8" x14ac:dyDescent="0.25">
      <c r="A14" s="87">
        <v>31</v>
      </c>
      <c r="B14" s="87"/>
      <c r="C14" s="88" t="s">
        <v>139</v>
      </c>
      <c r="D14" s="89">
        <f t="shared" ref="D14:F15" si="4">D15</f>
        <v>318.54000000000002</v>
      </c>
      <c r="E14" s="89">
        <f t="shared" si="4"/>
        <v>530.9</v>
      </c>
      <c r="F14" s="89">
        <f t="shared" si="4"/>
        <v>318.54000000000002</v>
      </c>
      <c r="G14" s="123">
        <f t="shared" si="2"/>
        <v>1</v>
      </c>
      <c r="H14" s="123">
        <f t="shared" si="3"/>
        <v>0.60000000000000009</v>
      </c>
    </row>
    <row r="15" spans="1:8" s="78" customFormat="1" x14ac:dyDescent="0.25">
      <c r="A15" s="90">
        <v>312</v>
      </c>
      <c r="B15" s="90"/>
      <c r="C15" s="97" t="s">
        <v>83</v>
      </c>
      <c r="D15" s="98">
        <f t="shared" si="4"/>
        <v>318.54000000000002</v>
      </c>
      <c r="E15" s="98">
        <f t="shared" si="4"/>
        <v>530.9</v>
      </c>
      <c r="F15" s="98">
        <f>F16</f>
        <v>318.54000000000002</v>
      </c>
      <c r="G15" s="125">
        <f t="shared" si="2"/>
        <v>1</v>
      </c>
      <c r="H15" s="125">
        <f t="shared" si="3"/>
        <v>0.60000000000000009</v>
      </c>
    </row>
    <row r="16" spans="1:8" s="58" customFormat="1" x14ac:dyDescent="0.25">
      <c r="A16" s="94">
        <v>3121</v>
      </c>
      <c r="B16" s="94" t="s">
        <v>165</v>
      </c>
      <c r="C16" s="95" t="s">
        <v>83</v>
      </c>
      <c r="D16" s="96">
        <v>318.54000000000002</v>
      </c>
      <c r="E16" s="96">
        <v>530.9</v>
      </c>
      <c r="F16" s="96">
        <v>318.54000000000002</v>
      </c>
      <c r="G16" s="116">
        <f t="shared" si="2"/>
        <v>1</v>
      </c>
      <c r="H16" s="116">
        <f t="shared" si="3"/>
        <v>0.60000000000000009</v>
      </c>
    </row>
    <row r="17" spans="1:8" x14ac:dyDescent="0.25">
      <c r="A17" s="87">
        <v>32</v>
      </c>
      <c r="B17" s="87"/>
      <c r="C17" s="88" t="s">
        <v>10</v>
      </c>
      <c r="D17" s="89">
        <f>SUM(D18+D22+D27+D34)</f>
        <v>16927</v>
      </c>
      <c r="E17" s="89">
        <f>E18+E22+E27+E34</f>
        <v>38532.089999999997</v>
      </c>
      <c r="F17" s="89">
        <f>F18+F22+F27+F34</f>
        <v>15275.159999999998</v>
      </c>
      <c r="G17" s="123">
        <f t="shared" si="2"/>
        <v>0.90241389496071356</v>
      </c>
      <c r="H17" s="123">
        <f t="shared" si="3"/>
        <v>0.39642697813692429</v>
      </c>
    </row>
    <row r="18" spans="1:8" s="78" customFormat="1" x14ac:dyDescent="0.25">
      <c r="A18" s="90">
        <v>321</v>
      </c>
      <c r="B18" s="90"/>
      <c r="C18" s="97" t="s">
        <v>21</v>
      </c>
      <c r="D18" s="98">
        <f>SUM(D19:D21)</f>
        <v>1685.67</v>
      </c>
      <c r="E18" s="98">
        <f>SUM(E19:E21)</f>
        <v>3210</v>
      </c>
      <c r="F18" s="98">
        <f>SUM(F19:F21)</f>
        <v>1544.0700000000002</v>
      </c>
      <c r="G18" s="125">
        <f t="shared" si="2"/>
        <v>0.91599779316236285</v>
      </c>
      <c r="H18" s="125">
        <f t="shared" si="3"/>
        <v>0.48101869158878507</v>
      </c>
    </row>
    <row r="19" spans="1:8" s="58" customFormat="1" ht="15.75" customHeight="1" x14ac:dyDescent="0.25">
      <c r="A19" s="99">
        <v>3211</v>
      </c>
      <c r="B19" s="99" t="s">
        <v>166</v>
      </c>
      <c r="C19" s="95" t="s">
        <v>22</v>
      </c>
      <c r="D19" s="96">
        <v>1397.92</v>
      </c>
      <c r="E19" s="96">
        <v>2400</v>
      </c>
      <c r="F19" s="93">
        <v>1208.1500000000001</v>
      </c>
      <c r="G19" s="116">
        <f t="shared" ref="G19:G34" si="5">F19/D19</f>
        <v>0.86424831177749806</v>
      </c>
      <c r="H19" s="116">
        <f t="shared" ref="H19:H37" si="6">F19/E19</f>
        <v>0.50339583333333338</v>
      </c>
    </row>
    <row r="20" spans="1:8" s="58" customFormat="1" ht="16.5" customHeight="1" x14ac:dyDescent="0.25">
      <c r="A20" s="99">
        <v>3213</v>
      </c>
      <c r="B20" s="99" t="s">
        <v>167</v>
      </c>
      <c r="C20" s="95" t="s">
        <v>58</v>
      </c>
      <c r="D20" s="96">
        <v>133.75</v>
      </c>
      <c r="E20" s="96">
        <v>450</v>
      </c>
      <c r="F20" s="93">
        <v>160</v>
      </c>
      <c r="G20" s="116">
        <f t="shared" si="5"/>
        <v>1.1962616822429906</v>
      </c>
      <c r="H20" s="116">
        <f t="shared" si="6"/>
        <v>0.35555555555555557</v>
      </c>
    </row>
    <row r="21" spans="1:8" s="58" customFormat="1" ht="16.5" customHeight="1" x14ac:dyDescent="0.25">
      <c r="A21" s="100">
        <v>3214</v>
      </c>
      <c r="B21" s="100" t="s">
        <v>168</v>
      </c>
      <c r="C21" s="101" t="s">
        <v>169</v>
      </c>
      <c r="D21" s="102">
        <v>154</v>
      </c>
      <c r="E21" s="102">
        <v>360</v>
      </c>
      <c r="F21" s="103">
        <v>175.92</v>
      </c>
      <c r="G21" s="116">
        <f t="shared" si="5"/>
        <v>1.1423376623376622</v>
      </c>
      <c r="H21" s="116">
        <f t="shared" si="6"/>
        <v>0.48866666666666664</v>
      </c>
    </row>
    <row r="22" spans="1:8" s="77" customFormat="1" x14ac:dyDescent="0.25">
      <c r="A22" s="104">
        <v>322</v>
      </c>
      <c r="B22" s="104"/>
      <c r="C22" s="97" t="s">
        <v>59</v>
      </c>
      <c r="D22" s="98">
        <f>SUM(D23:D26)</f>
        <v>6948.83</v>
      </c>
      <c r="E22" s="98">
        <f>SUM(E23:E26)</f>
        <v>14207.09</v>
      </c>
      <c r="F22" s="98">
        <f>SUM(F23:F26)</f>
        <v>6799.5</v>
      </c>
      <c r="G22" s="125">
        <f t="shared" si="5"/>
        <v>0.97851005133238256</v>
      </c>
      <c r="H22" s="125">
        <f t="shared" si="6"/>
        <v>0.47859906567777072</v>
      </c>
    </row>
    <row r="23" spans="1:8" s="58" customFormat="1" ht="18" customHeight="1" x14ac:dyDescent="0.25">
      <c r="A23" s="105">
        <v>3221</v>
      </c>
      <c r="B23" s="105" t="s">
        <v>170</v>
      </c>
      <c r="C23" s="106" t="s">
        <v>60</v>
      </c>
      <c r="D23" s="107">
        <v>4121</v>
      </c>
      <c r="E23" s="107">
        <v>8507.09</v>
      </c>
      <c r="F23" s="108">
        <v>3551.43</v>
      </c>
      <c r="G23" s="116">
        <f t="shared" si="5"/>
        <v>0.86178840087357433</v>
      </c>
      <c r="H23" s="116">
        <f t="shared" si="6"/>
        <v>0.41746707746127054</v>
      </c>
    </row>
    <row r="24" spans="1:8" s="58" customFormat="1" x14ac:dyDescent="0.25">
      <c r="A24" s="99">
        <v>3223</v>
      </c>
      <c r="B24" s="99" t="s">
        <v>171</v>
      </c>
      <c r="C24" s="95" t="s">
        <v>62</v>
      </c>
      <c r="D24" s="96">
        <v>2548.88</v>
      </c>
      <c r="E24" s="96">
        <v>5200</v>
      </c>
      <c r="F24" s="93">
        <v>3248.07</v>
      </c>
      <c r="G24" s="116">
        <f t="shared" si="5"/>
        <v>1.2743126392768589</v>
      </c>
      <c r="H24" s="116">
        <f t="shared" si="6"/>
        <v>0.62462884615384617</v>
      </c>
    </row>
    <row r="25" spans="1:8" s="58" customFormat="1" x14ac:dyDescent="0.25">
      <c r="A25" s="99">
        <v>3225</v>
      </c>
      <c r="B25" s="99" t="s">
        <v>172</v>
      </c>
      <c r="C25" s="95" t="s">
        <v>63</v>
      </c>
      <c r="D25" s="96">
        <v>57.76</v>
      </c>
      <c r="E25" s="96">
        <v>500</v>
      </c>
      <c r="F25" s="93">
        <v>0</v>
      </c>
      <c r="G25" s="116">
        <f t="shared" si="5"/>
        <v>0</v>
      </c>
      <c r="H25" s="116">
        <f t="shared" si="6"/>
        <v>0</v>
      </c>
    </row>
    <row r="26" spans="1:8" s="58" customFormat="1" x14ac:dyDescent="0.25">
      <c r="A26" s="99">
        <v>3227</v>
      </c>
      <c r="B26" s="99" t="s">
        <v>173</v>
      </c>
      <c r="C26" s="95" t="s">
        <v>175</v>
      </c>
      <c r="D26" s="96">
        <v>221.19</v>
      </c>
      <c r="E26" s="96">
        <v>0</v>
      </c>
      <c r="F26" s="93">
        <v>0</v>
      </c>
      <c r="G26" s="116">
        <f t="shared" si="5"/>
        <v>0</v>
      </c>
      <c r="H26" s="116" t="e">
        <f t="shared" si="6"/>
        <v>#DIV/0!</v>
      </c>
    </row>
    <row r="27" spans="1:8" s="78" customFormat="1" ht="18.75" customHeight="1" x14ac:dyDescent="0.25">
      <c r="A27" s="104">
        <v>323</v>
      </c>
      <c r="B27" s="104"/>
      <c r="C27" s="97" t="s">
        <v>64</v>
      </c>
      <c r="D27" s="98">
        <f>SUM(D28:D33)</f>
        <v>7504.3099999999995</v>
      </c>
      <c r="E27" s="98">
        <f>SUM(E28:E33)</f>
        <v>17565</v>
      </c>
      <c r="F27" s="98">
        <f>SUM(F28:F33)</f>
        <v>6677.44</v>
      </c>
      <c r="G27" s="125">
        <f t="shared" si="5"/>
        <v>0.88981398689553071</v>
      </c>
      <c r="H27" s="125">
        <f t="shared" si="6"/>
        <v>0.38015599202960432</v>
      </c>
    </row>
    <row r="28" spans="1:8" s="58" customFormat="1" ht="18.75" customHeight="1" x14ac:dyDescent="0.25">
      <c r="A28" s="99">
        <v>3231</v>
      </c>
      <c r="B28" s="99" t="s">
        <v>174</v>
      </c>
      <c r="C28" s="95" t="s">
        <v>65</v>
      </c>
      <c r="D28" s="96">
        <v>1176.23</v>
      </c>
      <c r="E28" s="96">
        <v>2620</v>
      </c>
      <c r="F28" s="93">
        <v>1373.83</v>
      </c>
      <c r="G28" s="116">
        <f t="shared" si="5"/>
        <v>1.1679943548455658</v>
      </c>
      <c r="H28" s="116">
        <f t="shared" si="6"/>
        <v>0.52436259541984731</v>
      </c>
    </row>
    <row r="29" spans="1:8" s="58" customFormat="1" x14ac:dyDescent="0.25">
      <c r="A29" s="99">
        <v>3234</v>
      </c>
      <c r="B29" s="99" t="s">
        <v>176</v>
      </c>
      <c r="C29" s="95" t="s">
        <v>66</v>
      </c>
      <c r="D29" s="96">
        <v>3454.29</v>
      </c>
      <c r="E29" s="96">
        <v>5820</v>
      </c>
      <c r="F29" s="93">
        <v>3208.05</v>
      </c>
      <c r="G29" s="116">
        <f t="shared" si="5"/>
        <v>0.92871472864177596</v>
      </c>
      <c r="H29" s="116">
        <f t="shared" si="6"/>
        <v>0.55121134020618556</v>
      </c>
    </row>
    <row r="30" spans="1:8" s="58" customFormat="1" x14ac:dyDescent="0.25">
      <c r="A30" s="99">
        <v>3236</v>
      </c>
      <c r="B30" s="99" t="s">
        <v>177</v>
      </c>
      <c r="C30" s="95" t="s">
        <v>67</v>
      </c>
      <c r="D30" s="96">
        <v>132.86000000000001</v>
      </c>
      <c r="E30" s="96">
        <v>4000</v>
      </c>
      <c r="F30" s="93">
        <v>65.7</v>
      </c>
      <c r="G30" s="116">
        <f t="shared" si="5"/>
        <v>0.49450549450549447</v>
      </c>
      <c r="H30" s="116">
        <f t="shared" si="6"/>
        <v>1.6425000000000002E-2</v>
      </c>
    </row>
    <row r="31" spans="1:8" s="58" customFormat="1" x14ac:dyDescent="0.25">
      <c r="A31" s="99">
        <v>3237</v>
      </c>
      <c r="B31" s="99" t="s">
        <v>178</v>
      </c>
      <c r="C31" s="95" t="s">
        <v>68</v>
      </c>
      <c r="D31" s="96">
        <v>62.5</v>
      </c>
      <c r="E31" s="96">
        <v>125</v>
      </c>
      <c r="F31" s="93">
        <v>62.5</v>
      </c>
      <c r="G31" s="116">
        <f>F31/E31</f>
        <v>0.5</v>
      </c>
      <c r="H31" s="116">
        <f>F31/E31</f>
        <v>0.5</v>
      </c>
    </row>
    <row r="32" spans="1:8" s="58" customFormat="1" x14ac:dyDescent="0.25">
      <c r="A32" s="109">
        <v>3238</v>
      </c>
      <c r="B32" s="109" t="s">
        <v>179</v>
      </c>
      <c r="C32" s="92" t="s">
        <v>69</v>
      </c>
      <c r="D32" s="93">
        <v>624.79</v>
      </c>
      <c r="E32" s="93">
        <v>1300</v>
      </c>
      <c r="F32" s="93">
        <v>622.70000000000005</v>
      </c>
      <c r="G32" s="116">
        <f t="shared" si="5"/>
        <v>0.99665487603834901</v>
      </c>
      <c r="H32" s="116">
        <f t="shared" si="6"/>
        <v>0.47900000000000004</v>
      </c>
    </row>
    <row r="33" spans="1:8" s="58" customFormat="1" x14ac:dyDescent="0.25">
      <c r="A33" s="109">
        <v>3239</v>
      </c>
      <c r="B33" s="109" t="s">
        <v>180</v>
      </c>
      <c r="C33" s="92" t="s">
        <v>70</v>
      </c>
      <c r="D33" s="93">
        <v>2053.64</v>
      </c>
      <c r="E33" s="93">
        <v>3700</v>
      </c>
      <c r="F33" s="93">
        <v>1344.66</v>
      </c>
      <c r="G33" s="116">
        <f t="shared" si="5"/>
        <v>0.65476909292767971</v>
      </c>
      <c r="H33" s="116">
        <f t="shared" si="6"/>
        <v>0.36342162162162167</v>
      </c>
    </row>
    <row r="34" spans="1:8" s="27" customFormat="1" x14ac:dyDescent="0.25">
      <c r="A34" s="104">
        <v>329</v>
      </c>
      <c r="B34" s="104"/>
      <c r="C34" s="97" t="s">
        <v>71</v>
      </c>
      <c r="D34" s="98">
        <f>SUM(D35:D39)</f>
        <v>788.19</v>
      </c>
      <c r="E34" s="98">
        <f>SUM(E35:E39)</f>
        <v>3550</v>
      </c>
      <c r="F34" s="98">
        <f>SUM(F35:F39)</f>
        <v>254.15</v>
      </c>
      <c r="G34" s="125">
        <f t="shared" si="5"/>
        <v>0.32244763318489195</v>
      </c>
      <c r="H34" s="125">
        <f t="shared" si="6"/>
        <v>7.1591549295774645E-2</v>
      </c>
    </row>
    <row r="35" spans="1:8" s="58" customFormat="1" x14ac:dyDescent="0.25">
      <c r="A35" s="109">
        <v>3292</v>
      </c>
      <c r="B35" s="109" t="s">
        <v>181</v>
      </c>
      <c r="C35" s="92" t="s">
        <v>72</v>
      </c>
      <c r="D35" s="93">
        <v>0</v>
      </c>
      <c r="E35" s="93">
        <v>160</v>
      </c>
      <c r="F35" s="93">
        <v>0</v>
      </c>
      <c r="G35" s="116" t="e">
        <f>F35/D35</f>
        <v>#DIV/0!</v>
      </c>
      <c r="H35" s="116">
        <f>F35/E35</f>
        <v>0</v>
      </c>
    </row>
    <row r="36" spans="1:8" s="58" customFormat="1" x14ac:dyDescent="0.25">
      <c r="A36" s="109">
        <v>3293</v>
      </c>
      <c r="B36" s="109" t="s">
        <v>182</v>
      </c>
      <c r="C36" s="92" t="s">
        <v>73</v>
      </c>
      <c r="D36" s="93">
        <v>215.17</v>
      </c>
      <c r="E36" s="93">
        <v>300</v>
      </c>
      <c r="F36" s="93">
        <v>0</v>
      </c>
      <c r="G36" s="116">
        <f>F36/D36</f>
        <v>0</v>
      </c>
      <c r="H36" s="116">
        <f t="shared" si="6"/>
        <v>0</v>
      </c>
    </row>
    <row r="37" spans="1:8" s="58" customFormat="1" x14ac:dyDescent="0.25">
      <c r="A37" s="109">
        <v>3294</v>
      </c>
      <c r="B37" s="109" t="s">
        <v>183</v>
      </c>
      <c r="C37" s="92" t="s">
        <v>74</v>
      </c>
      <c r="D37" s="93">
        <v>178.09</v>
      </c>
      <c r="E37" s="93">
        <v>240</v>
      </c>
      <c r="F37" s="93">
        <v>170</v>
      </c>
      <c r="G37" s="116">
        <f t="shared" ref="G37:G102" si="7">F37/D37</f>
        <v>0.95457353023752034</v>
      </c>
      <c r="H37" s="116">
        <f t="shared" si="6"/>
        <v>0.70833333333333337</v>
      </c>
    </row>
    <row r="38" spans="1:8" s="58" customFormat="1" x14ac:dyDescent="0.25">
      <c r="A38" s="109">
        <v>3295</v>
      </c>
      <c r="B38" s="109" t="s">
        <v>184</v>
      </c>
      <c r="C38" s="92" t="s">
        <v>75</v>
      </c>
      <c r="D38" s="93">
        <v>46.45</v>
      </c>
      <c r="E38" s="93">
        <v>50</v>
      </c>
      <c r="F38" s="93">
        <v>0</v>
      </c>
      <c r="G38" s="116">
        <f t="shared" si="7"/>
        <v>0</v>
      </c>
      <c r="H38" s="116">
        <f>F38/E38</f>
        <v>0</v>
      </c>
    </row>
    <row r="39" spans="1:8" s="58" customFormat="1" x14ac:dyDescent="0.25">
      <c r="A39" s="99">
        <v>3299</v>
      </c>
      <c r="B39" s="99" t="s">
        <v>185</v>
      </c>
      <c r="C39" s="95" t="s">
        <v>71</v>
      </c>
      <c r="D39" s="96">
        <v>348.48</v>
      </c>
      <c r="E39" s="96">
        <v>2800</v>
      </c>
      <c r="F39" s="93">
        <v>84.15</v>
      </c>
      <c r="G39" s="116">
        <f t="shared" si="7"/>
        <v>0.24147727272727273</v>
      </c>
      <c r="H39" s="116">
        <f>F39/E39</f>
        <v>3.0053571428571429E-2</v>
      </c>
    </row>
    <row r="40" spans="1:8" x14ac:dyDescent="0.25">
      <c r="A40" s="110">
        <v>34</v>
      </c>
      <c r="B40" s="110"/>
      <c r="C40" s="88" t="s">
        <v>76</v>
      </c>
      <c r="D40" s="89">
        <f>D41</f>
        <v>0</v>
      </c>
      <c r="E40" s="89">
        <f>E41</f>
        <v>0</v>
      </c>
      <c r="F40" s="89">
        <f>F41</f>
        <v>0</v>
      </c>
      <c r="G40" s="115" t="e">
        <f t="shared" si="7"/>
        <v>#DIV/0!</v>
      </c>
      <c r="H40" s="123" t="e">
        <f>F40/E40</f>
        <v>#DIV/0!</v>
      </c>
    </row>
    <row r="41" spans="1:8" s="27" customFormat="1" x14ac:dyDescent="0.25">
      <c r="A41" s="104">
        <v>343</v>
      </c>
      <c r="B41" s="104"/>
      <c r="C41" s="97" t="s">
        <v>77</v>
      </c>
      <c r="D41" s="98"/>
      <c r="E41" s="98">
        <f>SUM(E42:E43)</f>
        <v>0</v>
      </c>
      <c r="F41" s="98">
        <f>SUM(F42:F43)</f>
        <v>0</v>
      </c>
      <c r="G41" s="116" t="e">
        <f t="shared" si="7"/>
        <v>#DIV/0!</v>
      </c>
      <c r="H41" s="125" t="e">
        <f>F41/E41</f>
        <v>#DIV/0!</v>
      </c>
    </row>
    <row r="42" spans="1:8" s="58" customFormat="1" x14ac:dyDescent="0.25">
      <c r="A42" s="99">
        <v>3431</v>
      </c>
      <c r="B42" s="99" t="s">
        <v>186</v>
      </c>
      <c r="C42" s="95" t="s">
        <v>78</v>
      </c>
      <c r="D42" s="96">
        <v>0</v>
      </c>
      <c r="E42" s="96">
        <v>0</v>
      </c>
      <c r="F42" s="93">
        <v>0</v>
      </c>
      <c r="G42" s="116" t="e">
        <f t="shared" si="7"/>
        <v>#DIV/0!</v>
      </c>
      <c r="H42" s="125" t="e">
        <f t="shared" ref="H42:H43" si="8">F42/E42</f>
        <v>#DIV/0!</v>
      </c>
    </row>
    <row r="43" spans="1:8" s="58" customFormat="1" x14ac:dyDescent="0.25">
      <c r="A43" s="99">
        <v>3433</v>
      </c>
      <c r="B43" s="99" t="s">
        <v>187</v>
      </c>
      <c r="C43" s="95" t="s">
        <v>79</v>
      </c>
      <c r="D43" s="96">
        <v>0</v>
      </c>
      <c r="E43" s="96">
        <v>0</v>
      </c>
      <c r="F43" s="93">
        <v>0</v>
      </c>
      <c r="G43" s="116" t="e">
        <f t="shared" si="7"/>
        <v>#DIV/0!</v>
      </c>
      <c r="H43" s="125" t="e">
        <f t="shared" si="8"/>
        <v>#DIV/0!</v>
      </c>
    </row>
    <row r="44" spans="1:8" s="27" customFormat="1" ht="23.25" customHeight="1" x14ac:dyDescent="0.25">
      <c r="A44" s="267" t="s">
        <v>283</v>
      </c>
      <c r="B44" s="268"/>
      <c r="C44" s="269"/>
      <c r="D44" s="82">
        <f>D45</f>
        <v>0</v>
      </c>
      <c r="E44" s="82">
        <f>E45</f>
        <v>0</v>
      </c>
      <c r="F44" s="82">
        <f>F45</f>
        <v>805.76</v>
      </c>
      <c r="G44" s="196" t="e">
        <f t="shared" si="7"/>
        <v>#DIV/0!</v>
      </c>
      <c r="H44" s="111" t="e">
        <f>F44/E44</f>
        <v>#DIV/0!</v>
      </c>
    </row>
    <row r="45" spans="1:8" s="27" customFormat="1" x14ac:dyDescent="0.25">
      <c r="A45" s="259" t="s">
        <v>155</v>
      </c>
      <c r="B45" s="259"/>
      <c r="C45" s="259"/>
      <c r="D45" s="112">
        <f t="shared" ref="D45:F48" si="9">D46</f>
        <v>0</v>
      </c>
      <c r="E45" s="112">
        <f>E46</f>
        <v>0</v>
      </c>
      <c r="F45" s="112">
        <f>F46</f>
        <v>805.76</v>
      </c>
      <c r="G45" s="197" t="e">
        <f t="shared" si="7"/>
        <v>#DIV/0!</v>
      </c>
      <c r="H45" s="113" t="e">
        <f t="shared" ref="H45:H49" si="10">F45/E45</f>
        <v>#DIV/0!</v>
      </c>
    </row>
    <row r="46" spans="1:8" s="27" customFormat="1" x14ac:dyDescent="0.25">
      <c r="A46" s="84">
        <v>4</v>
      </c>
      <c r="B46" s="84"/>
      <c r="C46" s="85" t="s">
        <v>57</v>
      </c>
      <c r="D46" s="86">
        <f t="shared" si="9"/>
        <v>0</v>
      </c>
      <c r="E46" s="86">
        <f t="shared" si="9"/>
        <v>0</v>
      </c>
      <c r="F46" s="86">
        <f t="shared" si="9"/>
        <v>805.76</v>
      </c>
      <c r="G46" s="198" t="e">
        <f t="shared" si="7"/>
        <v>#DIV/0!</v>
      </c>
      <c r="H46" s="114" t="e">
        <f t="shared" si="10"/>
        <v>#DIV/0!</v>
      </c>
    </row>
    <row r="47" spans="1:8" s="27" customFormat="1" x14ac:dyDescent="0.25">
      <c r="A47" s="87">
        <v>42</v>
      </c>
      <c r="B47" s="87"/>
      <c r="C47" s="88" t="s">
        <v>10</v>
      </c>
      <c r="D47" s="89">
        <f t="shared" si="9"/>
        <v>0</v>
      </c>
      <c r="E47" s="89">
        <f t="shared" si="9"/>
        <v>0</v>
      </c>
      <c r="F47" s="89">
        <f>F48</f>
        <v>805.76</v>
      </c>
      <c r="G47" s="115" t="e">
        <f t="shared" si="7"/>
        <v>#DIV/0!</v>
      </c>
      <c r="H47" s="123" t="e">
        <f t="shared" si="10"/>
        <v>#DIV/0!</v>
      </c>
    </row>
    <row r="48" spans="1:8" s="27" customFormat="1" x14ac:dyDescent="0.25">
      <c r="A48" s="90">
        <v>422</v>
      </c>
      <c r="B48" s="90"/>
      <c r="C48" s="97"/>
      <c r="D48" s="98">
        <f t="shared" si="9"/>
        <v>0</v>
      </c>
      <c r="E48" s="98">
        <f t="shared" si="9"/>
        <v>0</v>
      </c>
      <c r="F48" s="98">
        <f>F49</f>
        <v>805.76</v>
      </c>
      <c r="G48" s="116" t="e">
        <f t="shared" si="7"/>
        <v>#DIV/0!</v>
      </c>
      <c r="H48" s="125" t="e">
        <f t="shared" si="10"/>
        <v>#DIV/0!</v>
      </c>
    </row>
    <row r="49" spans="1:8" x14ac:dyDescent="0.25">
      <c r="A49" s="99">
        <v>4223</v>
      </c>
      <c r="B49" s="99" t="s">
        <v>284</v>
      </c>
      <c r="C49" s="95" t="s">
        <v>285</v>
      </c>
      <c r="D49" s="96">
        <v>0</v>
      </c>
      <c r="E49" s="96">
        <v>0</v>
      </c>
      <c r="F49" s="96">
        <v>805.76</v>
      </c>
      <c r="G49" s="116" t="e">
        <f t="shared" si="7"/>
        <v>#DIV/0!</v>
      </c>
      <c r="H49" s="122" t="e">
        <f t="shared" si="10"/>
        <v>#DIV/0!</v>
      </c>
    </row>
    <row r="50" spans="1:8" s="27" customFormat="1" x14ac:dyDescent="0.25">
      <c r="A50" s="261" t="s">
        <v>188</v>
      </c>
      <c r="B50" s="262"/>
      <c r="C50" s="263"/>
      <c r="D50" s="82">
        <f>D51+D71+D81+D121</f>
        <v>655823.35999999987</v>
      </c>
      <c r="E50" s="82">
        <f>E51+E71+E81+E121</f>
        <v>1543580.27</v>
      </c>
      <c r="F50" s="82">
        <f>F51+F71+F81+F121</f>
        <v>839607.71</v>
      </c>
      <c r="G50" s="196">
        <f t="shared" si="7"/>
        <v>1.2802345283949632</v>
      </c>
      <c r="H50" s="111">
        <f>F50/E50</f>
        <v>0.54393524348429245</v>
      </c>
    </row>
    <row r="51" spans="1:8" s="27" customFormat="1" ht="15" customHeight="1" x14ac:dyDescent="0.25">
      <c r="A51" s="264" t="s">
        <v>189</v>
      </c>
      <c r="B51" s="265"/>
      <c r="C51" s="266"/>
      <c r="D51" s="112">
        <f>D52+D64</f>
        <v>237.34</v>
      </c>
      <c r="E51" s="112">
        <f>E52+E64</f>
        <v>1025.57</v>
      </c>
      <c r="F51" s="112">
        <f>F52+F64</f>
        <v>2.83</v>
      </c>
      <c r="G51" s="197">
        <f t="shared" si="7"/>
        <v>1.1923822364540322E-2</v>
      </c>
      <c r="H51" s="113">
        <f>F51/E51</f>
        <v>2.7594410912955723E-3</v>
      </c>
    </row>
    <row r="52" spans="1:8" s="27" customFormat="1" x14ac:dyDescent="0.25">
      <c r="A52" s="84">
        <v>3</v>
      </c>
      <c r="B52" s="84"/>
      <c r="C52" s="85" t="s">
        <v>57</v>
      </c>
      <c r="D52" s="86">
        <f>D53</f>
        <v>140.34</v>
      </c>
      <c r="E52" s="86">
        <f>E53+E61</f>
        <v>290</v>
      </c>
      <c r="F52" s="86">
        <f>F53+F61</f>
        <v>2.83</v>
      </c>
      <c r="G52" s="198">
        <f t="shared" si="7"/>
        <v>2.016531281174291E-2</v>
      </c>
      <c r="H52" s="114">
        <f>F52/E52</f>
        <v>9.7586206896551723E-3</v>
      </c>
    </row>
    <row r="53" spans="1:8" s="27" customFormat="1" x14ac:dyDescent="0.25">
      <c r="A53" s="87">
        <v>32</v>
      </c>
      <c r="B53" s="87"/>
      <c r="C53" s="88" t="s">
        <v>10</v>
      </c>
      <c r="D53" s="89">
        <f>D54+D57+D59</f>
        <v>140.34</v>
      </c>
      <c r="E53" s="89">
        <f>E54+E57+E59</f>
        <v>290</v>
      </c>
      <c r="F53" s="89">
        <f>F54+F57+F59</f>
        <v>2.15</v>
      </c>
      <c r="G53" s="115">
        <f t="shared" si="7"/>
        <v>1.5319937295140373E-2</v>
      </c>
      <c r="H53" s="123">
        <f>F53/E53</f>
        <v>7.4137931034482752E-3</v>
      </c>
    </row>
    <row r="54" spans="1:8" s="27" customFormat="1" x14ac:dyDescent="0.25">
      <c r="A54" s="104">
        <v>322</v>
      </c>
      <c r="B54" s="104"/>
      <c r="C54" s="97" t="s">
        <v>59</v>
      </c>
      <c r="D54" s="98">
        <f>D55+D56</f>
        <v>0</v>
      </c>
      <c r="E54" s="98">
        <v>0</v>
      </c>
      <c r="F54" s="98">
        <f>F55+F56</f>
        <v>0</v>
      </c>
      <c r="G54" s="116" t="e">
        <f t="shared" si="7"/>
        <v>#DIV/0!</v>
      </c>
      <c r="H54" s="121" t="e">
        <f t="shared" ref="H54:H119" si="11">F54/E54</f>
        <v>#DIV/0!</v>
      </c>
    </row>
    <row r="55" spans="1:8" s="58" customFormat="1" x14ac:dyDescent="0.25">
      <c r="A55" s="99">
        <v>3222</v>
      </c>
      <c r="B55" s="99" t="s">
        <v>190</v>
      </c>
      <c r="C55" s="95" t="s">
        <v>61</v>
      </c>
      <c r="D55" s="96">
        <v>0</v>
      </c>
      <c r="E55" s="96">
        <v>0</v>
      </c>
      <c r="F55" s="96">
        <v>0</v>
      </c>
      <c r="G55" s="116" t="e">
        <f t="shared" si="7"/>
        <v>#DIV/0!</v>
      </c>
      <c r="H55" s="121" t="e">
        <f t="shared" si="11"/>
        <v>#DIV/0!</v>
      </c>
    </row>
    <row r="56" spans="1:8" s="58" customFormat="1" x14ac:dyDescent="0.25">
      <c r="A56" s="99">
        <v>3225</v>
      </c>
      <c r="B56" s="99" t="s">
        <v>191</v>
      </c>
      <c r="C56" s="95" t="s">
        <v>63</v>
      </c>
      <c r="D56" s="96">
        <v>0</v>
      </c>
      <c r="E56" s="96">
        <v>0</v>
      </c>
      <c r="F56" s="96">
        <v>0</v>
      </c>
      <c r="G56" s="116" t="e">
        <f t="shared" si="7"/>
        <v>#DIV/0!</v>
      </c>
      <c r="H56" s="121" t="e">
        <f t="shared" si="11"/>
        <v>#DIV/0!</v>
      </c>
    </row>
    <row r="57" spans="1:8" s="27" customFormat="1" x14ac:dyDescent="0.25">
      <c r="A57" s="117">
        <v>323</v>
      </c>
      <c r="B57" s="117"/>
      <c r="C57" s="118" t="s">
        <v>64</v>
      </c>
      <c r="D57" s="120">
        <f>D58</f>
        <v>0</v>
      </c>
      <c r="E57" s="120">
        <v>0</v>
      </c>
      <c r="F57" s="120">
        <v>0</v>
      </c>
      <c r="G57" s="116" t="e">
        <f t="shared" si="7"/>
        <v>#DIV/0!</v>
      </c>
      <c r="H57" s="121" t="e">
        <f t="shared" si="11"/>
        <v>#DIV/0!</v>
      </c>
    </row>
    <row r="58" spans="1:8" s="58" customFormat="1" x14ac:dyDescent="0.25">
      <c r="A58" s="99">
        <v>3239</v>
      </c>
      <c r="B58" s="99" t="s">
        <v>192</v>
      </c>
      <c r="C58" s="95" t="s">
        <v>70</v>
      </c>
      <c r="D58" s="96">
        <v>0</v>
      </c>
      <c r="E58" s="96">
        <v>0</v>
      </c>
      <c r="F58" s="96">
        <v>0</v>
      </c>
      <c r="G58" s="116" t="e">
        <f t="shared" si="7"/>
        <v>#DIV/0!</v>
      </c>
      <c r="H58" s="121" t="e">
        <f t="shared" si="11"/>
        <v>#DIV/0!</v>
      </c>
    </row>
    <row r="59" spans="1:8" s="27" customFormat="1" x14ac:dyDescent="0.25">
      <c r="A59" s="117">
        <v>329</v>
      </c>
      <c r="B59" s="117"/>
      <c r="C59" s="118" t="s">
        <v>71</v>
      </c>
      <c r="D59" s="120">
        <f>D60</f>
        <v>140.34</v>
      </c>
      <c r="E59" s="120">
        <f>E60</f>
        <v>290</v>
      </c>
      <c r="F59" s="120">
        <f>F60</f>
        <v>2.15</v>
      </c>
      <c r="G59" s="116">
        <f t="shared" si="7"/>
        <v>1.5319937295140373E-2</v>
      </c>
      <c r="H59" s="121">
        <f t="shared" si="11"/>
        <v>7.4137931034482752E-3</v>
      </c>
    </row>
    <row r="60" spans="1:8" s="58" customFormat="1" x14ac:dyDescent="0.25">
      <c r="A60" s="99">
        <v>3299</v>
      </c>
      <c r="B60" s="99" t="s">
        <v>194</v>
      </c>
      <c r="C60" s="95" t="s">
        <v>71</v>
      </c>
      <c r="D60" s="96">
        <v>140.34</v>
      </c>
      <c r="E60" s="96">
        <v>290</v>
      </c>
      <c r="F60" s="96">
        <v>2.15</v>
      </c>
      <c r="G60" s="116">
        <f t="shared" si="7"/>
        <v>1.5319937295140373E-2</v>
      </c>
      <c r="H60" s="121">
        <f t="shared" si="11"/>
        <v>7.4137931034482752E-3</v>
      </c>
    </row>
    <row r="61" spans="1:8" s="27" customFormat="1" x14ac:dyDescent="0.25">
      <c r="A61" s="110">
        <v>34</v>
      </c>
      <c r="B61" s="110"/>
      <c r="C61" s="88" t="s">
        <v>76</v>
      </c>
      <c r="D61" s="89">
        <f>D62</f>
        <v>0</v>
      </c>
      <c r="E61" s="89">
        <f>E62</f>
        <v>0</v>
      </c>
      <c r="F61" s="89">
        <f>F62+F63</f>
        <v>0.68</v>
      </c>
      <c r="G61" s="115" t="e">
        <f t="shared" si="7"/>
        <v>#DIV/0!</v>
      </c>
      <c r="H61" s="123" t="e">
        <f t="shared" si="11"/>
        <v>#DIV/0!</v>
      </c>
    </row>
    <row r="62" spans="1:8" s="27" customFormat="1" x14ac:dyDescent="0.25">
      <c r="A62" s="117">
        <v>343</v>
      </c>
      <c r="B62" s="117"/>
      <c r="C62" s="118" t="s">
        <v>77</v>
      </c>
      <c r="D62" s="120">
        <f>D63</f>
        <v>0</v>
      </c>
      <c r="E62" s="120">
        <f>E63</f>
        <v>0</v>
      </c>
      <c r="F62" s="120">
        <v>0</v>
      </c>
      <c r="G62" s="116" t="e">
        <f t="shared" si="7"/>
        <v>#DIV/0!</v>
      </c>
      <c r="H62" s="121" t="e">
        <f t="shared" si="11"/>
        <v>#DIV/0!</v>
      </c>
    </row>
    <row r="63" spans="1:8" s="27" customFormat="1" x14ac:dyDescent="0.25">
      <c r="A63" s="99">
        <v>3433</v>
      </c>
      <c r="B63" s="99" t="s">
        <v>271</v>
      </c>
      <c r="C63" s="95" t="s">
        <v>79</v>
      </c>
      <c r="D63" s="96">
        <v>0</v>
      </c>
      <c r="E63" s="96">
        <v>0</v>
      </c>
      <c r="F63" s="96">
        <v>0.68</v>
      </c>
      <c r="G63" s="116" t="e">
        <f t="shared" si="7"/>
        <v>#DIV/0!</v>
      </c>
      <c r="H63" s="121" t="e">
        <f t="shared" si="11"/>
        <v>#DIV/0!</v>
      </c>
    </row>
    <row r="64" spans="1:8" x14ac:dyDescent="0.25">
      <c r="A64" s="119">
        <v>4</v>
      </c>
      <c r="B64" s="119"/>
      <c r="C64" s="85" t="s">
        <v>5</v>
      </c>
      <c r="D64" s="86">
        <f>D65</f>
        <v>97</v>
      </c>
      <c r="E64" s="86">
        <f>E65</f>
        <v>735.56999999999994</v>
      </c>
      <c r="F64" s="86">
        <f>F65</f>
        <v>0</v>
      </c>
      <c r="G64" s="198">
        <f t="shared" si="7"/>
        <v>0</v>
      </c>
      <c r="H64" s="114">
        <f t="shared" si="11"/>
        <v>0</v>
      </c>
    </row>
    <row r="65" spans="1:8" ht="24" x14ac:dyDescent="0.25">
      <c r="A65" s="110">
        <v>42</v>
      </c>
      <c r="B65" s="110"/>
      <c r="C65" s="88" t="s">
        <v>80</v>
      </c>
      <c r="D65" s="89">
        <f>D66+D69</f>
        <v>97</v>
      </c>
      <c r="E65" s="89">
        <f>E66+E69</f>
        <v>735.56999999999994</v>
      </c>
      <c r="F65" s="89">
        <f>F66+F69</f>
        <v>0</v>
      </c>
      <c r="G65" s="115">
        <f t="shared" si="7"/>
        <v>0</v>
      </c>
      <c r="H65" s="123">
        <f t="shared" si="11"/>
        <v>0</v>
      </c>
    </row>
    <row r="66" spans="1:8" x14ac:dyDescent="0.25">
      <c r="A66" s="117">
        <v>422</v>
      </c>
      <c r="B66" s="117"/>
      <c r="C66" s="118" t="s">
        <v>81</v>
      </c>
      <c r="D66" s="120">
        <v>0</v>
      </c>
      <c r="E66" s="120">
        <f>SUM(E67:E68)</f>
        <v>500</v>
      </c>
      <c r="F66" s="120">
        <f>F68</f>
        <v>0</v>
      </c>
      <c r="G66" s="116" t="e">
        <f t="shared" si="7"/>
        <v>#DIV/0!</v>
      </c>
      <c r="H66" s="121">
        <f t="shared" si="11"/>
        <v>0</v>
      </c>
    </row>
    <row r="67" spans="1:8" x14ac:dyDescent="0.25">
      <c r="A67" s="99">
        <v>4221</v>
      </c>
      <c r="B67" s="99" t="s">
        <v>195</v>
      </c>
      <c r="C67" s="95" t="s">
        <v>87</v>
      </c>
      <c r="D67" s="96">
        <v>0</v>
      </c>
      <c r="E67" s="96">
        <v>500</v>
      </c>
      <c r="F67" s="96">
        <v>0</v>
      </c>
      <c r="G67" s="116" t="e">
        <f t="shared" si="7"/>
        <v>#DIV/0!</v>
      </c>
      <c r="H67" s="121">
        <f t="shared" si="11"/>
        <v>0</v>
      </c>
    </row>
    <row r="68" spans="1:8" x14ac:dyDescent="0.25">
      <c r="A68" s="99">
        <v>4227</v>
      </c>
      <c r="B68" s="99" t="s">
        <v>196</v>
      </c>
      <c r="C68" s="95" t="s">
        <v>193</v>
      </c>
      <c r="D68" s="96">
        <v>0</v>
      </c>
      <c r="E68" s="96">
        <v>0</v>
      </c>
      <c r="F68" s="96">
        <v>0</v>
      </c>
      <c r="G68" s="116" t="e">
        <f t="shared" si="7"/>
        <v>#DIV/0!</v>
      </c>
      <c r="H68" s="121" t="e">
        <f t="shared" si="11"/>
        <v>#DIV/0!</v>
      </c>
    </row>
    <row r="69" spans="1:8" s="27" customFormat="1" ht="24" x14ac:dyDescent="0.25">
      <c r="A69" s="104">
        <v>424</v>
      </c>
      <c r="B69" s="104"/>
      <c r="C69" s="97" t="s">
        <v>129</v>
      </c>
      <c r="D69" s="98">
        <f>D70</f>
        <v>97</v>
      </c>
      <c r="E69" s="98">
        <f>E70</f>
        <v>235.57</v>
      </c>
      <c r="F69" s="98">
        <f>F70</f>
        <v>0</v>
      </c>
      <c r="G69" s="116">
        <f t="shared" si="7"/>
        <v>0</v>
      </c>
      <c r="H69" s="121">
        <f t="shared" si="11"/>
        <v>0</v>
      </c>
    </row>
    <row r="70" spans="1:8" x14ac:dyDescent="0.25">
      <c r="A70" s="99">
        <v>4241</v>
      </c>
      <c r="B70" s="99" t="s">
        <v>255</v>
      </c>
      <c r="C70" s="95" t="s">
        <v>256</v>
      </c>
      <c r="D70" s="96">
        <v>97</v>
      </c>
      <c r="E70" s="96">
        <v>235.57</v>
      </c>
      <c r="F70" s="96">
        <v>0</v>
      </c>
      <c r="G70" s="116">
        <f t="shared" si="7"/>
        <v>0</v>
      </c>
      <c r="H70" s="121">
        <f t="shared" si="11"/>
        <v>0</v>
      </c>
    </row>
    <row r="71" spans="1:8" x14ac:dyDescent="0.25">
      <c r="A71" s="259" t="s">
        <v>140</v>
      </c>
      <c r="B71" s="259"/>
      <c r="C71" s="259"/>
      <c r="D71" s="112">
        <f t="shared" ref="D71:F72" si="12">D72</f>
        <v>2554.15</v>
      </c>
      <c r="E71" s="112">
        <f t="shared" si="12"/>
        <v>8555.23</v>
      </c>
      <c r="F71" s="112">
        <f t="shared" si="12"/>
        <v>3055.23</v>
      </c>
      <c r="G71" s="197">
        <f t="shared" si="7"/>
        <v>1.196182683084392</v>
      </c>
      <c r="H71" s="199">
        <f t="shared" si="11"/>
        <v>0.35711839424539144</v>
      </c>
    </row>
    <row r="72" spans="1:8" x14ac:dyDescent="0.25">
      <c r="A72" s="84">
        <v>3</v>
      </c>
      <c r="B72" s="84"/>
      <c r="C72" s="85" t="s">
        <v>57</v>
      </c>
      <c r="D72" s="86">
        <f t="shared" si="12"/>
        <v>2554.15</v>
      </c>
      <c r="E72" s="86">
        <f t="shared" si="12"/>
        <v>8555.23</v>
      </c>
      <c r="F72" s="86">
        <f t="shared" si="12"/>
        <v>3055.23</v>
      </c>
      <c r="G72" s="198">
        <f t="shared" si="7"/>
        <v>1.196182683084392</v>
      </c>
      <c r="H72" s="114">
        <f t="shared" si="11"/>
        <v>0.35711839424539144</v>
      </c>
    </row>
    <row r="73" spans="1:8" x14ac:dyDescent="0.25">
      <c r="A73" s="87">
        <v>32</v>
      </c>
      <c r="B73" s="87"/>
      <c r="C73" s="88" t="s">
        <v>10</v>
      </c>
      <c r="D73" s="89">
        <f>D74+D79</f>
        <v>2554.15</v>
      </c>
      <c r="E73" s="89">
        <f>E74+E79</f>
        <v>8555.23</v>
      </c>
      <c r="F73" s="89">
        <f>F74+F79</f>
        <v>3055.23</v>
      </c>
      <c r="G73" s="115">
        <f t="shared" si="7"/>
        <v>1.196182683084392</v>
      </c>
      <c r="H73" s="123">
        <f t="shared" si="11"/>
        <v>0.35711839424539144</v>
      </c>
    </row>
    <row r="74" spans="1:8" s="27" customFormat="1" x14ac:dyDescent="0.25">
      <c r="A74" s="117">
        <v>322</v>
      </c>
      <c r="B74" s="117"/>
      <c r="C74" s="118" t="s">
        <v>59</v>
      </c>
      <c r="D74" s="120">
        <f>SUM(D76:D78)</f>
        <v>304.14999999999998</v>
      </c>
      <c r="E74" s="120">
        <f>SUM(E76:E78)</f>
        <v>2442.1099999999997</v>
      </c>
      <c r="F74" s="120">
        <f>F76+F75+F77+F78</f>
        <v>459.03000000000003</v>
      </c>
      <c r="G74" s="116">
        <f t="shared" si="7"/>
        <v>1.5092224231464739</v>
      </c>
      <c r="H74" s="121">
        <f t="shared" si="11"/>
        <v>0.18796450610332871</v>
      </c>
    </row>
    <row r="75" spans="1:8" s="58" customFormat="1" x14ac:dyDescent="0.25">
      <c r="A75" s="99">
        <v>3221</v>
      </c>
      <c r="B75" s="99" t="s">
        <v>301</v>
      </c>
      <c r="C75" s="95" t="s">
        <v>60</v>
      </c>
      <c r="D75" s="96">
        <v>0</v>
      </c>
      <c r="E75" s="96">
        <v>0</v>
      </c>
      <c r="F75" s="96">
        <v>69.11</v>
      </c>
      <c r="G75" s="116"/>
      <c r="H75" s="122"/>
    </row>
    <row r="76" spans="1:8" s="58" customFormat="1" x14ac:dyDescent="0.25">
      <c r="A76" s="99">
        <v>3222</v>
      </c>
      <c r="B76" s="99" t="s">
        <v>197</v>
      </c>
      <c r="C76" s="95" t="s">
        <v>61</v>
      </c>
      <c r="D76" s="96">
        <v>304.14999999999998</v>
      </c>
      <c r="E76" s="96">
        <v>800</v>
      </c>
      <c r="F76" s="96">
        <v>291.17</v>
      </c>
      <c r="G76" s="116">
        <f t="shared" si="7"/>
        <v>0.95732368896925868</v>
      </c>
      <c r="H76" s="121">
        <f t="shared" si="11"/>
        <v>0.36396250000000002</v>
      </c>
    </row>
    <row r="77" spans="1:8" s="58" customFormat="1" x14ac:dyDescent="0.25">
      <c r="A77" s="99">
        <v>3225</v>
      </c>
      <c r="B77" s="99" t="s">
        <v>198</v>
      </c>
      <c r="C77" s="95" t="s">
        <v>63</v>
      </c>
      <c r="D77" s="96">
        <v>0</v>
      </c>
      <c r="E77" s="96">
        <v>1642.11</v>
      </c>
      <c r="F77" s="96">
        <v>98.75</v>
      </c>
      <c r="G77" s="116" t="e">
        <f t="shared" si="7"/>
        <v>#DIV/0!</v>
      </c>
      <c r="H77" s="121">
        <f t="shared" si="11"/>
        <v>6.0136044479358879E-2</v>
      </c>
    </row>
    <row r="78" spans="1:8" s="58" customFormat="1" x14ac:dyDescent="0.25">
      <c r="A78" s="99">
        <v>3227</v>
      </c>
      <c r="B78" s="99" t="s">
        <v>200</v>
      </c>
      <c r="C78" s="95" t="s">
        <v>175</v>
      </c>
      <c r="D78" s="96">
        <v>0</v>
      </c>
      <c r="E78" s="96">
        <v>0</v>
      </c>
      <c r="F78" s="96">
        <v>0</v>
      </c>
      <c r="G78" s="116" t="e">
        <f t="shared" si="7"/>
        <v>#DIV/0!</v>
      </c>
      <c r="H78" s="121" t="e">
        <f t="shared" si="11"/>
        <v>#DIV/0!</v>
      </c>
    </row>
    <row r="79" spans="1:8" s="27" customFormat="1" x14ac:dyDescent="0.25">
      <c r="A79" s="117">
        <v>323</v>
      </c>
      <c r="B79" s="117"/>
      <c r="C79" s="118" t="s">
        <v>64</v>
      </c>
      <c r="D79" s="120">
        <f>D80</f>
        <v>2250</v>
      </c>
      <c r="E79" s="120">
        <f>E80</f>
        <v>6113.12</v>
      </c>
      <c r="F79" s="120">
        <f>F80</f>
        <v>2596.1999999999998</v>
      </c>
      <c r="G79" s="116">
        <f t="shared" si="7"/>
        <v>1.1538666666666666</v>
      </c>
      <c r="H79" s="121">
        <f t="shared" si="11"/>
        <v>0.42469311906195195</v>
      </c>
    </row>
    <row r="80" spans="1:8" s="58" customFormat="1" x14ac:dyDescent="0.25">
      <c r="A80" s="99">
        <v>3239</v>
      </c>
      <c r="B80" s="99" t="s">
        <v>199</v>
      </c>
      <c r="C80" s="95" t="s">
        <v>70</v>
      </c>
      <c r="D80" s="96">
        <v>2250</v>
      </c>
      <c r="E80" s="96">
        <v>6113.12</v>
      </c>
      <c r="F80" s="96">
        <v>2596.1999999999998</v>
      </c>
      <c r="G80" s="116">
        <f t="shared" si="7"/>
        <v>1.1538666666666666</v>
      </c>
      <c r="H80" s="121">
        <f t="shared" si="11"/>
        <v>0.42469311906195195</v>
      </c>
    </row>
    <row r="81" spans="1:8" x14ac:dyDescent="0.25">
      <c r="A81" s="259" t="s">
        <v>82</v>
      </c>
      <c r="B81" s="259"/>
      <c r="C81" s="259"/>
      <c r="D81" s="112">
        <f>D82+D114</f>
        <v>652721.86999999988</v>
      </c>
      <c r="E81" s="112">
        <f>E82+E114</f>
        <v>1532997.83</v>
      </c>
      <c r="F81" s="112">
        <f>F82+F114</f>
        <v>836549.64999999991</v>
      </c>
      <c r="G81" s="197">
        <f t="shared" si="7"/>
        <v>1.2816326347392037</v>
      </c>
      <c r="H81" s="199">
        <f t="shared" si="11"/>
        <v>0.54569526037750482</v>
      </c>
    </row>
    <row r="82" spans="1:8" x14ac:dyDescent="0.25">
      <c r="A82" s="84">
        <v>3</v>
      </c>
      <c r="B82" s="84"/>
      <c r="C82" s="85" t="s">
        <v>57</v>
      </c>
      <c r="D82" s="86">
        <f>D83+D91+D105+D111</f>
        <v>652721.86999999988</v>
      </c>
      <c r="E82" s="86">
        <f>E83+E91+E105+E108+E111</f>
        <v>1532397.83</v>
      </c>
      <c r="F82" s="86">
        <f>F83+F91+F105+F108+F111</f>
        <v>836549.64999999991</v>
      </c>
      <c r="G82" s="198">
        <f t="shared" si="7"/>
        <v>1.2816326347392037</v>
      </c>
      <c r="H82" s="114">
        <f t="shared" si="11"/>
        <v>0.54590892366377197</v>
      </c>
    </row>
    <row r="83" spans="1:8" x14ac:dyDescent="0.25">
      <c r="A83" s="87">
        <v>31</v>
      </c>
      <c r="B83" s="87"/>
      <c r="C83" s="88" t="s">
        <v>4</v>
      </c>
      <c r="D83" s="89">
        <f>D84+D86+D88</f>
        <v>620962.3899999999</v>
      </c>
      <c r="E83" s="89">
        <f>E84+E86+E88</f>
        <v>1453241.58</v>
      </c>
      <c r="F83" s="89">
        <f>F84+F86+F88</f>
        <v>795455.73</v>
      </c>
      <c r="G83" s="115">
        <f t="shared" si="7"/>
        <v>1.2810046837136144</v>
      </c>
      <c r="H83" s="123">
        <f t="shared" si="11"/>
        <v>0.54736648121505027</v>
      </c>
    </row>
    <row r="84" spans="1:8" s="27" customFormat="1" x14ac:dyDescent="0.25">
      <c r="A84" s="124">
        <v>311</v>
      </c>
      <c r="B84" s="124"/>
      <c r="C84" s="118" t="s">
        <v>19</v>
      </c>
      <c r="D84" s="120">
        <f>D85</f>
        <v>513345.92</v>
      </c>
      <c r="E84" s="120">
        <f>SUM(E85)</f>
        <v>1205028.3</v>
      </c>
      <c r="F84" s="120">
        <f t="shared" ref="F84" si="13">F85</f>
        <v>663043.25</v>
      </c>
      <c r="G84" s="116">
        <f t="shared" si="7"/>
        <v>1.2916110251738244</v>
      </c>
      <c r="H84" s="121">
        <f t="shared" si="11"/>
        <v>0.5502304385714426</v>
      </c>
    </row>
    <row r="85" spans="1:8" s="58" customFormat="1" x14ac:dyDescent="0.25">
      <c r="A85" s="99">
        <v>3111</v>
      </c>
      <c r="B85" s="99" t="s">
        <v>201</v>
      </c>
      <c r="C85" s="95" t="s">
        <v>20</v>
      </c>
      <c r="D85" s="96">
        <v>513345.92</v>
      </c>
      <c r="E85" s="96">
        <v>1205028.3</v>
      </c>
      <c r="F85" s="96">
        <v>663043.25</v>
      </c>
      <c r="G85" s="116">
        <f t="shared" si="7"/>
        <v>1.2916110251738244</v>
      </c>
      <c r="H85" s="121">
        <f t="shared" si="11"/>
        <v>0.5502304385714426</v>
      </c>
    </row>
    <row r="86" spans="1:8" s="27" customFormat="1" x14ac:dyDescent="0.25">
      <c r="A86" s="124">
        <v>312</v>
      </c>
      <c r="B86" s="124"/>
      <c r="C86" s="118" t="s">
        <v>83</v>
      </c>
      <c r="D86" s="120">
        <f>D87</f>
        <v>22830.52</v>
      </c>
      <c r="E86" s="120">
        <f>SUM(E87:E87)</f>
        <v>49383.66</v>
      </c>
      <c r="F86" s="120">
        <f>F87</f>
        <v>23010.38</v>
      </c>
      <c r="G86" s="116">
        <f t="shared" si="7"/>
        <v>1.0078780509598555</v>
      </c>
      <c r="H86" s="121">
        <f t="shared" si="11"/>
        <v>0.46595128834112337</v>
      </c>
    </row>
    <row r="87" spans="1:8" s="58" customFormat="1" x14ac:dyDescent="0.25">
      <c r="A87" s="99">
        <v>3121</v>
      </c>
      <c r="B87" s="99" t="s">
        <v>202</v>
      </c>
      <c r="C87" s="95" t="s">
        <v>83</v>
      </c>
      <c r="D87" s="96">
        <v>22830.52</v>
      </c>
      <c r="E87" s="96">
        <v>49383.66</v>
      </c>
      <c r="F87" s="96">
        <v>23010.38</v>
      </c>
      <c r="G87" s="116">
        <f t="shared" si="7"/>
        <v>1.0078780509598555</v>
      </c>
      <c r="H87" s="121">
        <f t="shared" si="11"/>
        <v>0.46595128834112337</v>
      </c>
    </row>
    <row r="88" spans="1:8" s="27" customFormat="1" x14ac:dyDescent="0.25">
      <c r="A88" s="124">
        <v>313</v>
      </c>
      <c r="B88" s="124"/>
      <c r="C88" s="118" t="s">
        <v>84</v>
      </c>
      <c r="D88" s="120">
        <f>SUM(D89:D90)</f>
        <v>84785.95</v>
      </c>
      <c r="E88" s="120">
        <f>SUM(E89:E90)</f>
        <v>198829.62</v>
      </c>
      <c r="F88" s="120">
        <f>F89+F90</f>
        <v>109402.1</v>
      </c>
      <c r="G88" s="116">
        <f t="shared" si="7"/>
        <v>1.2903328912396455</v>
      </c>
      <c r="H88" s="121">
        <f t="shared" si="11"/>
        <v>0.55023039323819056</v>
      </c>
    </row>
    <row r="89" spans="1:8" s="58" customFormat="1" x14ac:dyDescent="0.25">
      <c r="A89" s="99">
        <v>3132</v>
      </c>
      <c r="B89" s="99" t="s">
        <v>203</v>
      </c>
      <c r="C89" s="95" t="s">
        <v>85</v>
      </c>
      <c r="D89" s="96">
        <v>84785.95</v>
      </c>
      <c r="E89" s="96">
        <v>198829.62</v>
      </c>
      <c r="F89" s="96">
        <v>109402.1</v>
      </c>
      <c r="G89" s="116">
        <f t="shared" si="7"/>
        <v>1.2903328912396455</v>
      </c>
      <c r="H89" s="121">
        <f t="shared" si="11"/>
        <v>0.55023039323819056</v>
      </c>
    </row>
    <row r="90" spans="1:8" s="58" customFormat="1" ht="24" x14ac:dyDescent="0.25">
      <c r="A90" s="99">
        <v>3133</v>
      </c>
      <c r="B90" s="99" t="s">
        <v>204</v>
      </c>
      <c r="C90" s="95" t="s">
        <v>86</v>
      </c>
      <c r="D90" s="96">
        <v>0</v>
      </c>
      <c r="E90" s="96">
        <v>0</v>
      </c>
      <c r="F90" s="96">
        <v>0</v>
      </c>
      <c r="G90" s="116" t="e">
        <f t="shared" si="7"/>
        <v>#DIV/0!</v>
      </c>
      <c r="H90" s="121" t="e">
        <f t="shared" si="11"/>
        <v>#DIV/0!</v>
      </c>
    </row>
    <row r="91" spans="1:8" s="27" customFormat="1" x14ac:dyDescent="0.25">
      <c r="A91" s="110">
        <v>32</v>
      </c>
      <c r="B91" s="110"/>
      <c r="C91" s="88" t="s">
        <v>10</v>
      </c>
      <c r="D91" s="89">
        <f>D92+D94+D98+D102</f>
        <v>31216.48</v>
      </c>
      <c r="E91" s="89">
        <f>E92+E94+E98+E102</f>
        <v>66301.3</v>
      </c>
      <c r="F91" s="89">
        <f>F92+F94+F98+F102</f>
        <v>40585.82</v>
      </c>
      <c r="G91" s="115">
        <f t="shared" si="7"/>
        <v>1.3001408230524389</v>
      </c>
      <c r="H91" s="123">
        <f t="shared" si="11"/>
        <v>0.61214214502581399</v>
      </c>
    </row>
    <row r="92" spans="1:8" s="27" customFormat="1" x14ac:dyDescent="0.25">
      <c r="A92" s="124">
        <v>321</v>
      </c>
      <c r="B92" s="124"/>
      <c r="C92" s="118" t="s">
        <v>21</v>
      </c>
      <c r="D92" s="120">
        <f>D93</f>
        <v>29256.48</v>
      </c>
      <c r="E92" s="120">
        <f t="shared" ref="E92:F92" si="14">E93</f>
        <v>61309.3</v>
      </c>
      <c r="F92" s="120">
        <f t="shared" si="14"/>
        <v>34148.42</v>
      </c>
      <c r="G92" s="116">
        <f t="shared" si="7"/>
        <v>1.167208768792418</v>
      </c>
      <c r="H92" s="121">
        <f t="shared" si="11"/>
        <v>0.55698597113325377</v>
      </c>
    </row>
    <row r="93" spans="1:8" s="58" customFormat="1" ht="24" x14ac:dyDescent="0.25">
      <c r="A93" s="99">
        <v>3212</v>
      </c>
      <c r="B93" s="99" t="s">
        <v>205</v>
      </c>
      <c r="C93" s="95" t="s">
        <v>211</v>
      </c>
      <c r="D93" s="96">
        <v>29256.48</v>
      </c>
      <c r="E93" s="96">
        <v>61309.3</v>
      </c>
      <c r="F93" s="96">
        <v>34148.42</v>
      </c>
      <c r="G93" s="116">
        <f t="shared" si="7"/>
        <v>1.167208768792418</v>
      </c>
      <c r="H93" s="121">
        <f t="shared" si="11"/>
        <v>0.55698597113325377</v>
      </c>
    </row>
    <row r="94" spans="1:8" s="27" customFormat="1" x14ac:dyDescent="0.25">
      <c r="A94" s="117">
        <v>322</v>
      </c>
      <c r="B94" s="117"/>
      <c r="C94" s="118" t="s">
        <v>59</v>
      </c>
      <c r="D94" s="120">
        <f>D96+D97</f>
        <v>0</v>
      </c>
      <c r="E94" s="120">
        <f>SUM(E96:E97)</f>
        <v>0</v>
      </c>
      <c r="F94" s="120">
        <f>F96+F97+F95</f>
        <v>3773.4</v>
      </c>
      <c r="G94" s="116" t="e">
        <f t="shared" si="7"/>
        <v>#DIV/0!</v>
      </c>
      <c r="H94" s="121" t="e">
        <f t="shared" si="11"/>
        <v>#DIV/0!</v>
      </c>
    </row>
    <row r="95" spans="1:8" s="58" customFormat="1" x14ac:dyDescent="0.25">
      <c r="A95" s="99">
        <v>3221</v>
      </c>
      <c r="B95" s="99" t="s">
        <v>302</v>
      </c>
      <c r="C95" s="95" t="s">
        <v>60</v>
      </c>
      <c r="D95" s="96">
        <v>0</v>
      </c>
      <c r="E95" s="96">
        <v>0</v>
      </c>
      <c r="F95" s="96">
        <v>3773.4</v>
      </c>
      <c r="G95" s="116"/>
      <c r="H95" s="122"/>
    </row>
    <row r="96" spans="1:8" s="58" customFormat="1" x14ac:dyDescent="0.25">
      <c r="A96" s="99">
        <v>3222</v>
      </c>
      <c r="B96" s="99" t="s">
        <v>207</v>
      </c>
      <c r="C96" s="95" t="s">
        <v>61</v>
      </c>
      <c r="D96" s="96">
        <v>0</v>
      </c>
      <c r="E96" s="96">
        <v>0</v>
      </c>
      <c r="F96" s="96">
        <v>0</v>
      </c>
      <c r="G96" s="116" t="e">
        <f t="shared" si="7"/>
        <v>#DIV/0!</v>
      </c>
      <c r="H96" s="121" t="e">
        <f t="shared" si="11"/>
        <v>#DIV/0!</v>
      </c>
    </row>
    <row r="97" spans="1:8" s="58" customFormat="1" x14ac:dyDescent="0.25">
      <c r="A97" s="99">
        <v>3225</v>
      </c>
      <c r="B97" s="99" t="s">
        <v>206</v>
      </c>
      <c r="C97" s="95" t="s">
        <v>63</v>
      </c>
      <c r="D97" s="96">
        <v>0</v>
      </c>
      <c r="E97" s="96">
        <v>0</v>
      </c>
      <c r="F97" s="96">
        <v>0</v>
      </c>
      <c r="G97" s="116" t="e">
        <f t="shared" si="7"/>
        <v>#DIV/0!</v>
      </c>
      <c r="H97" s="121" t="e">
        <f t="shared" si="11"/>
        <v>#DIV/0!</v>
      </c>
    </row>
    <row r="98" spans="1:8" s="27" customFormat="1" x14ac:dyDescent="0.25">
      <c r="A98" s="117">
        <v>323</v>
      </c>
      <c r="B98" s="117"/>
      <c r="C98" s="118" t="s">
        <v>64</v>
      </c>
      <c r="D98" s="120">
        <f>D99+D100+D101</f>
        <v>0</v>
      </c>
      <c r="E98" s="120">
        <f>SUM(E99:E101)</f>
        <v>0</v>
      </c>
      <c r="F98" s="120">
        <f t="shared" ref="F98" si="15">F99+F100+F101</f>
        <v>0</v>
      </c>
      <c r="G98" s="116" t="e">
        <f t="shared" si="7"/>
        <v>#DIV/0!</v>
      </c>
      <c r="H98" s="121" t="e">
        <f t="shared" si="11"/>
        <v>#DIV/0!</v>
      </c>
    </row>
    <row r="99" spans="1:8" s="58" customFormat="1" x14ac:dyDescent="0.25">
      <c r="A99" s="99">
        <v>3236</v>
      </c>
      <c r="B99" s="99" t="s">
        <v>208</v>
      </c>
      <c r="C99" s="95" t="s">
        <v>67</v>
      </c>
      <c r="D99" s="96">
        <v>0</v>
      </c>
      <c r="E99" s="96">
        <v>0</v>
      </c>
      <c r="F99" s="96">
        <v>0</v>
      </c>
      <c r="G99" s="116" t="e">
        <f t="shared" si="7"/>
        <v>#DIV/0!</v>
      </c>
      <c r="H99" s="121" t="e">
        <f t="shared" si="11"/>
        <v>#DIV/0!</v>
      </c>
    </row>
    <row r="100" spans="1:8" s="58" customFormat="1" x14ac:dyDescent="0.25">
      <c r="A100" s="99">
        <v>3237</v>
      </c>
      <c r="B100" s="99" t="s">
        <v>209</v>
      </c>
      <c r="C100" s="95" t="s">
        <v>68</v>
      </c>
      <c r="D100" s="96">
        <v>0</v>
      </c>
      <c r="E100" s="96">
        <v>0</v>
      </c>
      <c r="F100" s="96">
        <v>0</v>
      </c>
      <c r="G100" s="116" t="e">
        <f t="shared" si="7"/>
        <v>#DIV/0!</v>
      </c>
      <c r="H100" s="121" t="e">
        <f t="shared" si="11"/>
        <v>#DIV/0!</v>
      </c>
    </row>
    <row r="101" spans="1:8" s="58" customFormat="1" x14ac:dyDescent="0.25">
      <c r="A101" s="99">
        <v>3239</v>
      </c>
      <c r="B101" s="99" t="s">
        <v>210</v>
      </c>
      <c r="C101" s="95" t="s">
        <v>70</v>
      </c>
      <c r="D101" s="96">
        <v>0</v>
      </c>
      <c r="E101" s="96">
        <v>0</v>
      </c>
      <c r="F101" s="96">
        <v>0</v>
      </c>
      <c r="G101" s="116" t="e">
        <f t="shared" si="7"/>
        <v>#DIV/0!</v>
      </c>
      <c r="H101" s="121" t="e">
        <f t="shared" si="11"/>
        <v>#DIV/0!</v>
      </c>
    </row>
    <row r="102" spans="1:8" s="27" customFormat="1" x14ac:dyDescent="0.25">
      <c r="A102" s="117">
        <v>329</v>
      </c>
      <c r="B102" s="117"/>
      <c r="C102" s="118" t="s">
        <v>71</v>
      </c>
      <c r="D102" s="120">
        <f>D103+D104</f>
        <v>1960</v>
      </c>
      <c r="E102" s="120">
        <f t="shared" ref="E102:F102" si="16">E103+E104</f>
        <v>4992</v>
      </c>
      <c r="F102" s="120">
        <f t="shared" si="16"/>
        <v>2664</v>
      </c>
      <c r="G102" s="116">
        <f t="shared" si="7"/>
        <v>1.3591836734693878</v>
      </c>
      <c r="H102" s="121">
        <f t="shared" si="11"/>
        <v>0.53365384615384615</v>
      </c>
    </row>
    <row r="103" spans="1:8" s="58" customFormat="1" x14ac:dyDescent="0.25">
      <c r="A103" s="99">
        <v>3295</v>
      </c>
      <c r="B103" s="99" t="s">
        <v>212</v>
      </c>
      <c r="C103" s="95" t="s">
        <v>75</v>
      </c>
      <c r="D103" s="96">
        <v>1960</v>
      </c>
      <c r="E103" s="96">
        <v>4992</v>
      </c>
      <c r="F103" s="96">
        <v>2664</v>
      </c>
      <c r="G103" s="116">
        <f t="shared" ref="G103:G166" si="17">F103/D103</f>
        <v>1.3591836734693878</v>
      </c>
      <c r="H103" s="121">
        <f t="shared" si="11"/>
        <v>0.53365384615384615</v>
      </c>
    </row>
    <row r="104" spans="1:8" s="58" customFormat="1" x14ac:dyDescent="0.25">
      <c r="A104" s="99">
        <v>3296</v>
      </c>
      <c r="B104" s="99" t="s">
        <v>213</v>
      </c>
      <c r="C104" s="95" t="s">
        <v>121</v>
      </c>
      <c r="D104" s="96">
        <v>0</v>
      </c>
      <c r="E104" s="96">
        <v>0</v>
      </c>
      <c r="F104" s="96"/>
      <c r="G104" s="116" t="e">
        <f t="shared" si="17"/>
        <v>#DIV/0!</v>
      </c>
      <c r="H104" s="121" t="e">
        <f t="shared" si="11"/>
        <v>#DIV/0!</v>
      </c>
    </row>
    <row r="105" spans="1:8" s="27" customFormat="1" x14ac:dyDescent="0.25">
      <c r="A105" s="110">
        <v>34</v>
      </c>
      <c r="B105" s="110"/>
      <c r="C105" s="88" t="s">
        <v>76</v>
      </c>
      <c r="D105" s="89">
        <f>D106</f>
        <v>0</v>
      </c>
      <c r="E105" s="89">
        <f t="shared" ref="E105" si="18">E106</f>
        <v>0</v>
      </c>
      <c r="F105" s="89">
        <f>F106</f>
        <v>0</v>
      </c>
      <c r="G105" s="115" t="e">
        <f t="shared" si="17"/>
        <v>#DIV/0!</v>
      </c>
      <c r="H105" s="123" t="e">
        <f t="shared" si="11"/>
        <v>#DIV/0!</v>
      </c>
    </row>
    <row r="106" spans="1:8" s="27" customFormat="1" x14ac:dyDescent="0.25">
      <c r="A106" s="117">
        <v>343</v>
      </c>
      <c r="B106" s="117"/>
      <c r="C106" s="118" t="s">
        <v>77</v>
      </c>
      <c r="D106" s="120">
        <f>D107</f>
        <v>0</v>
      </c>
      <c r="E106" s="120">
        <f>E107</f>
        <v>0</v>
      </c>
      <c r="F106" s="120">
        <f>F107</f>
        <v>0</v>
      </c>
      <c r="G106" s="116" t="e">
        <f t="shared" si="17"/>
        <v>#DIV/0!</v>
      </c>
      <c r="H106" s="121" t="e">
        <f t="shared" si="11"/>
        <v>#DIV/0!</v>
      </c>
    </row>
    <row r="107" spans="1:8" s="58" customFormat="1" x14ac:dyDescent="0.25">
      <c r="A107" s="99">
        <v>3433</v>
      </c>
      <c r="B107" s="99" t="s">
        <v>214</v>
      </c>
      <c r="C107" s="95" t="s">
        <v>79</v>
      </c>
      <c r="D107" s="96">
        <v>0</v>
      </c>
      <c r="E107" s="96">
        <v>0</v>
      </c>
      <c r="F107" s="96">
        <v>0</v>
      </c>
      <c r="G107" s="116" t="e">
        <f t="shared" si="17"/>
        <v>#DIV/0!</v>
      </c>
      <c r="H107" s="121" t="e">
        <f t="shared" si="11"/>
        <v>#DIV/0!</v>
      </c>
    </row>
    <row r="108" spans="1:8" s="201" customFormat="1" x14ac:dyDescent="0.25">
      <c r="A108" s="110">
        <v>37</v>
      </c>
      <c r="B108" s="110"/>
      <c r="C108" s="88" t="s">
        <v>220</v>
      </c>
      <c r="D108" s="89">
        <f>D109</f>
        <v>0</v>
      </c>
      <c r="E108" s="89">
        <f t="shared" ref="E108:F109" si="19">E109</f>
        <v>12300</v>
      </c>
      <c r="F108" s="89">
        <f t="shared" si="19"/>
        <v>0</v>
      </c>
      <c r="G108" s="115" t="e">
        <f t="shared" si="17"/>
        <v>#DIV/0!</v>
      </c>
      <c r="H108" s="123">
        <f t="shared" si="11"/>
        <v>0</v>
      </c>
    </row>
    <row r="109" spans="1:8" s="27" customFormat="1" ht="24" x14ac:dyDescent="0.25">
      <c r="A109" s="117">
        <v>372</v>
      </c>
      <c r="B109" s="117"/>
      <c r="C109" s="118" t="s">
        <v>144</v>
      </c>
      <c r="D109" s="120">
        <f>D110</f>
        <v>0</v>
      </c>
      <c r="E109" s="120">
        <f t="shared" si="19"/>
        <v>12300</v>
      </c>
      <c r="F109" s="120">
        <f t="shared" si="19"/>
        <v>0</v>
      </c>
      <c r="G109" s="116" t="e">
        <f t="shared" si="17"/>
        <v>#DIV/0!</v>
      </c>
      <c r="H109" s="121">
        <f t="shared" si="11"/>
        <v>0</v>
      </c>
    </row>
    <row r="110" spans="1:8" s="58" customFormat="1" x14ac:dyDescent="0.25">
      <c r="A110" s="99">
        <v>3722</v>
      </c>
      <c r="B110" s="99" t="s">
        <v>219</v>
      </c>
      <c r="C110" s="95" t="s">
        <v>145</v>
      </c>
      <c r="D110" s="96">
        <v>0</v>
      </c>
      <c r="E110" s="96">
        <v>12300</v>
      </c>
      <c r="F110" s="96">
        <v>0</v>
      </c>
      <c r="G110" s="116" t="e">
        <f t="shared" si="17"/>
        <v>#DIV/0!</v>
      </c>
      <c r="H110" s="121">
        <f t="shared" si="11"/>
        <v>0</v>
      </c>
    </row>
    <row r="111" spans="1:8" x14ac:dyDescent="0.25">
      <c r="A111" s="110">
        <v>38</v>
      </c>
      <c r="B111" s="110"/>
      <c r="C111" s="88" t="s">
        <v>258</v>
      </c>
      <c r="D111" s="89">
        <f t="shared" ref="D111:F112" si="20">D112</f>
        <v>543</v>
      </c>
      <c r="E111" s="89">
        <f t="shared" si="20"/>
        <v>554.95000000000005</v>
      </c>
      <c r="F111" s="89">
        <f t="shared" si="20"/>
        <v>508.1</v>
      </c>
      <c r="G111" s="115">
        <f t="shared" si="17"/>
        <v>0.93572744014732967</v>
      </c>
      <c r="H111" s="123">
        <f t="shared" si="11"/>
        <v>0.91557797999819801</v>
      </c>
    </row>
    <row r="112" spans="1:8" s="27" customFormat="1" x14ac:dyDescent="0.25">
      <c r="A112" s="117">
        <v>381</v>
      </c>
      <c r="B112" s="117"/>
      <c r="C112" s="118" t="s">
        <v>99</v>
      </c>
      <c r="D112" s="120">
        <f t="shared" si="20"/>
        <v>543</v>
      </c>
      <c r="E112" s="120">
        <f t="shared" si="20"/>
        <v>554.95000000000005</v>
      </c>
      <c r="F112" s="120">
        <f t="shared" si="20"/>
        <v>508.1</v>
      </c>
      <c r="G112" s="116">
        <f t="shared" si="17"/>
        <v>0.93572744014732967</v>
      </c>
      <c r="H112" s="121">
        <f t="shared" si="11"/>
        <v>0.91557797999819801</v>
      </c>
    </row>
    <row r="113" spans="1:8" s="58" customFormat="1" x14ac:dyDescent="0.25">
      <c r="A113" s="99">
        <v>3812</v>
      </c>
      <c r="B113" s="99" t="s">
        <v>215</v>
      </c>
      <c r="C113" s="95" t="s">
        <v>126</v>
      </c>
      <c r="D113" s="96">
        <v>543</v>
      </c>
      <c r="E113" s="96">
        <v>554.95000000000005</v>
      </c>
      <c r="F113" s="96">
        <v>508.1</v>
      </c>
      <c r="G113" s="116">
        <f t="shared" si="17"/>
        <v>0.93572744014732967</v>
      </c>
      <c r="H113" s="121">
        <f t="shared" si="11"/>
        <v>0.91557797999819801</v>
      </c>
    </row>
    <row r="114" spans="1:8" x14ac:dyDescent="0.25">
      <c r="A114" s="119">
        <v>4</v>
      </c>
      <c r="B114" s="119"/>
      <c r="C114" s="85" t="s">
        <v>5</v>
      </c>
      <c r="D114" s="86">
        <f>D115</f>
        <v>0</v>
      </c>
      <c r="E114" s="86">
        <f>E115</f>
        <v>600</v>
      </c>
      <c r="F114" s="86">
        <f>F115</f>
        <v>0</v>
      </c>
      <c r="G114" s="198" t="e">
        <f t="shared" si="17"/>
        <v>#DIV/0!</v>
      </c>
      <c r="H114" s="114">
        <f t="shared" si="11"/>
        <v>0</v>
      </c>
    </row>
    <row r="115" spans="1:8" ht="24" x14ac:dyDescent="0.25">
      <c r="A115" s="110">
        <v>42</v>
      </c>
      <c r="B115" s="110"/>
      <c r="C115" s="88" t="s">
        <v>80</v>
      </c>
      <c r="D115" s="89">
        <f>D116+D119</f>
        <v>0</v>
      </c>
      <c r="E115" s="89">
        <f>E116+E119</f>
        <v>600</v>
      </c>
      <c r="F115" s="89">
        <f t="shared" ref="F115" si="21">F116+F119</f>
        <v>0</v>
      </c>
      <c r="G115" s="115" t="e">
        <f t="shared" si="17"/>
        <v>#DIV/0!</v>
      </c>
      <c r="H115" s="123">
        <f t="shared" si="11"/>
        <v>0</v>
      </c>
    </row>
    <row r="116" spans="1:8" s="27" customFormat="1" x14ac:dyDescent="0.25">
      <c r="A116" s="117">
        <v>422</v>
      </c>
      <c r="B116" s="117"/>
      <c r="C116" s="118" t="s">
        <v>81</v>
      </c>
      <c r="D116" s="120">
        <f>D117+D118</f>
        <v>0</v>
      </c>
      <c r="E116" s="120">
        <f t="shared" ref="E116:F116" si="22">E117+E118</f>
        <v>0</v>
      </c>
      <c r="F116" s="120">
        <f t="shared" si="22"/>
        <v>0</v>
      </c>
      <c r="G116" s="116" t="e">
        <f t="shared" si="17"/>
        <v>#DIV/0!</v>
      </c>
      <c r="H116" s="121" t="e">
        <f t="shared" si="11"/>
        <v>#DIV/0!</v>
      </c>
    </row>
    <row r="117" spans="1:8" s="58" customFormat="1" x14ac:dyDescent="0.25">
      <c r="A117" s="99">
        <v>4221</v>
      </c>
      <c r="B117" s="99" t="s">
        <v>218</v>
      </c>
      <c r="C117" s="95" t="s">
        <v>87</v>
      </c>
      <c r="D117" s="96">
        <v>0</v>
      </c>
      <c r="E117" s="96">
        <v>0</v>
      </c>
      <c r="F117" s="96">
        <v>0</v>
      </c>
      <c r="G117" s="116" t="e">
        <f t="shared" si="17"/>
        <v>#DIV/0!</v>
      </c>
      <c r="H117" s="121" t="e">
        <f t="shared" si="11"/>
        <v>#DIV/0!</v>
      </c>
    </row>
    <row r="118" spans="1:8" s="58" customFormat="1" x14ac:dyDescent="0.25">
      <c r="A118" s="99">
        <v>4227</v>
      </c>
      <c r="B118" s="99" t="s">
        <v>216</v>
      </c>
      <c r="C118" s="95" t="s">
        <v>193</v>
      </c>
      <c r="D118" s="96">
        <v>0</v>
      </c>
      <c r="E118" s="96">
        <v>0</v>
      </c>
      <c r="F118" s="96">
        <v>0</v>
      </c>
      <c r="G118" s="116" t="e">
        <f t="shared" si="17"/>
        <v>#DIV/0!</v>
      </c>
      <c r="H118" s="121" t="e">
        <f t="shared" si="11"/>
        <v>#DIV/0!</v>
      </c>
    </row>
    <row r="119" spans="1:8" s="27" customFormat="1" ht="24" x14ac:dyDescent="0.25">
      <c r="A119" s="117">
        <v>424</v>
      </c>
      <c r="B119" s="117"/>
      <c r="C119" s="118" t="s">
        <v>129</v>
      </c>
      <c r="D119" s="120">
        <f>D120</f>
        <v>0</v>
      </c>
      <c r="E119" s="120">
        <f t="shared" ref="E119:F119" si="23">E120</f>
        <v>600</v>
      </c>
      <c r="F119" s="120">
        <f t="shared" si="23"/>
        <v>0</v>
      </c>
      <c r="G119" s="116" t="e">
        <f t="shared" si="17"/>
        <v>#DIV/0!</v>
      </c>
      <c r="H119" s="121">
        <f t="shared" si="11"/>
        <v>0</v>
      </c>
    </row>
    <row r="120" spans="1:8" x14ac:dyDescent="0.25">
      <c r="A120" s="99">
        <v>4241</v>
      </c>
      <c r="B120" s="99" t="s">
        <v>217</v>
      </c>
      <c r="C120" s="95" t="s">
        <v>130</v>
      </c>
      <c r="D120" s="96">
        <v>0</v>
      </c>
      <c r="E120" s="96">
        <v>600</v>
      </c>
      <c r="F120" s="96">
        <v>0</v>
      </c>
      <c r="G120" s="116" t="e">
        <f t="shared" si="17"/>
        <v>#DIV/0!</v>
      </c>
      <c r="H120" s="121">
        <f t="shared" ref="H120:H183" si="24">F120/E120</f>
        <v>0</v>
      </c>
    </row>
    <row r="121" spans="1:8" x14ac:dyDescent="0.25">
      <c r="A121" s="259" t="s">
        <v>88</v>
      </c>
      <c r="B121" s="259"/>
      <c r="C121" s="259"/>
      <c r="D121" s="112">
        <f>D122+D129</f>
        <v>310</v>
      </c>
      <c r="E121" s="112">
        <f>E122+E129</f>
        <v>1001.64</v>
      </c>
      <c r="F121" s="112">
        <f>F122+F129</f>
        <v>0</v>
      </c>
      <c r="G121" s="197">
        <f t="shared" si="17"/>
        <v>0</v>
      </c>
      <c r="H121" s="199">
        <f t="shared" si="24"/>
        <v>0</v>
      </c>
    </row>
    <row r="122" spans="1:8" x14ac:dyDescent="0.25">
      <c r="A122" s="84">
        <v>3</v>
      </c>
      <c r="B122" s="84"/>
      <c r="C122" s="85" t="s">
        <v>57</v>
      </c>
      <c r="D122" s="86">
        <f>D123</f>
        <v>0</v>
      </c>
      <c r="E122" s="86">
        <f>E123</f>
        <v>0</v>
      </c>
      <c r="F122" s="86">
        <f t="shared" ref="F122" si="25">F123</f>
        <v>0</v>
      </c>
      <c r="G122" s="198" t="e">
        <f t="shared" si="17"/>
        <v>#DIV/0!</v>
      </c>
      <c r="H122" s="114" t="e">
        <f t="shared" si="24"/>
        <v>#DIV/0!</v>
      </c>
    </row>
    <row r="123" spans="1:8" s="27" customFormat="1" x14ac:dyDescent="0.25">
      <c r="A123" s="87">
        <v>32</v>
      </c>
      <c r="B123" s="87"/>
      <c r="C123" s="88" t="s">
        <v>10</v>
      </c>
      <c r="D123" s="89">
        <f>D124+D127</f>
        <v>0</v>
      </c>
      <c r="E123" s="89">
        <f>E124</f>
        <v>0</v>
      </c>
      <c r="F123" s="89">
        <f>F124</f>
        <v>0</v>
      </c>
      <c r="G123" s="115" t="e">
        <f t="shared" si="17"/>
        <v>#DIV/0!</v>
      </c>
      <c r="H123" s="123" t="e">
        <f t="shared" si="24"/>
        <v>#DIV/0!</v>
      </c>
    </row>
    <row r="124" spans="1:8" s="27" customFormat="1" x14ac:dyDescent="0.25">
      <c r="A124" s="90">
        <v>322</v>
      </c>
      <c r="B124" s="90"/>
      <c r="C124" s="97" t="s">
        <v>59</v>
      </c>
      <c r="D124" s="98">
        <f>D126</f>
        <v>0</v>
      </c>
      <c r="E124" s="98">
        <f>E126</f>
        <v>0</v>
      </c>
      <c r="F124" s="98">
        <f>F125+F126</f>
        <v>0</v>
      </c>
      <c r="G124" s="116" t="e">
        <f t="shared" si="17"/>
        <v>#DIV/0!</v>
      </c>
      <c r="H124" s="121" t="e">
        <f t="shared" si="24"/>
        <v>#DIV/0!</v>
      </c>
    </row>
    <row r="125" spans="1:8" s="58" customFormat="1" x14ac:dyDescent="0.25">
      <c r="A125" s="91">
        <v>3221</v>
      </c>
      <c r="B125" s="91"/>
      <c r="C125" s="92" t="s">
        <v>60</v>
      </c>
      <c r="D125" s="93">
        <v>0</v>
      </c>
      <c r="E125" s="93">
        <v>0</v>
      </c>
      <c r="F125" s="93"/>
      <c r="G125" s="116" t="e">
        <f t="shared" si="17"/>
        <v>#DIV/0!</v>
      </c>
      <c r="H125" s="121" t="e">
        <f t="shared" si="24"/>
        <v>#DIV/0!</v>
      </c>
    </row>
    <row r="126" spans="1:8" s="58" customFormat="1" x14ac:dyDescent="0.25">
      <c r="A126" s="99">
        <v>3225</v>
      </c>
      <c r="B126" s="99" t="s">
        <v>221</v>
      </c>
      <c r="C126" s="95" t="s">
        <v>63</v>
      </c>
      <c r="D126" s="96">
        <v>0</v>
      </c>
      <c r="E126" s="96">
        <v>0</v>
      </c>
      <c r="F126" s="96"/>
      <c r="G126" s="116" t="e">
        <f t="shared" si="17"/>
        <v>#DIV/0!</v>
      </c>
      <c r="H126" s="121" t="e">
        <f t="shared" si="24"/>
        <v>#DIV/0!</v>
      </c>
    </row>
    <row r="127" spans="1:8" s="27" customFormat="1" x14ac:dyDescent="0.25">
      <c r="A127" s="117">
        <v>323</v>
      </c>
      <c r="B127" s="117"/>
      <c r="C127" s="118" t="s">
        <v>64</v>
      </c>
      <c r="D127" s="120">
        <f>D128</f>
        <v>0</v>
      </c>
      <c r="E127" s="120">
        <f>E128</f>
        <v>0</v>
      </c>
      <c r="F127" s="120">
        <f>F128</f>
        <v>0</v>
      </c>
      <c r="G127" s="116" t="e">
        <f t="shared" si="17"/>
        <v>#DIV/0!</v>
      </c>
      <c r="H127" s="121" t="e">
        <f t="shared" si="24"/>
        <v>#DIV/0!</v>
      </c>
    </row>
    <row r="128" spans="1:8" s="58" customFormat="1" x14ac:dyDescent="0.25">
      <c r="A128" s="99">
        <v>3239</v>
      </c>
      <c r="B128" s="99" t="s">
        <v>222</v>
      </c>
      <c r="C128" s="95" t="s">
        <v>70</v>
      </c>
      <c r="D128" s="96">
        <v>0</v>
      </c>
      <c r="E128" s="96">
        <v>0</v>
      </c>
      <c r="F128" s="96">
        <v>0</v>
      </c>
      <c r="G128" s="116" t="e">
        <f t="shared" si="17"/>
        <v>#DIV/0!</v>
      </c>
      <c r="H128" s="121" t="e">
        <f t="shared" si="24"/>
        <v>#DIV/0!</v>
      </c>
    </row>
    <row r="129" spans="1:8" x14ac:dyDescent="0.25">
      <c r="A129" s="119">
        <v>4</v>
      </c>
      <c r="B129" s="119"/>
      <c r="C129" s="85" t="s">
        <v>5</v>
      </c>
      <c r="D129" s="86">
        <f t="shared" ref="D129:F131" si="26">D130</f>
        <v>310</v>
      </c>
      <c r="E129" s="86">
        <f t="shared" si="26"/>
        <v>1001.64</v>
      </c>
      <c r="F129" s="86">
        <f t="shared" si="26"/>
        <v>0</v>
      </c>
      <c r="G129" s="198">
        <f t="shared" si="17"/>
        <v>0</v>
      </c>
      <c r="H129" s="114">
        <f t="shared" si="24"/>
        <v>0</v>
      </c>
    </row>
    <row r="130" spans="1:8" ht="24" x14ac:dyDescent="0.25">
      <c r="A130" s="110">
        <v>42</v>
      </c>
      <c r="B130" s="110"/>
      <c r="C130" s="88" t="s">
        <v>80</v>
      </c>
      <c r="D130" s="89">
        <f t="shared" si="26"/>
        <v>310</v>
      </c>
      <c r="E130" s="89">
        <f t="shared" si="26"/>
        <v>1001.64</v>
      </c>
      <c r="F130" s="89">
        <f t="shared" si="26"/>
        <v>0</v>
      </c>
      <c r="G130" s="115">
        <f t="shared" si="17"/>
        <v>0</v>
      </c>
      <c r="H130" s="123">
        <f t="shared" si="24"/>
        <v>0</v>
      </c>
    </row>
    <row r="131" spans="1:8" s="27" customFormat="1" x14ac:dyDescent="0.25">
      <c r="A131" s="117">
        <v>422</v>
      </c>
      <c r="B131" s="117"/>
      <c r="C131" s="118" t="s">
        <v>81</v>
      </c>
      <c r="D131" s="120">
        <f t="shared" si="26"/>
        <v>310</v>
      </c>
      <c r="E131" s="120">
        <f t="shared" si="26"/>
        <v>1001.64</v>
      </c>
      <c r="F131" s="120">
        <f t="shared" si="26"/>
        <v>0</v>
      </c>
      <c r="G131" s="116">
        <f t="shared" si="17"/>
        <v>0</v>
      </c>
      <c r="H131" s="121">
        <f t="shared" si="24"/>
        <v>0</v>
      </c>
    </row>
    <row r="132" spans="1:8" x14ac:dyDescent="0.25">
      <c r="A132" s="99">
        <v>4221</v>
      </c>
      <c r="B132" s="99" t="s">
        <v>223</v>
      </c>
      <c r="C132" s="95" t="s">
        <v>87</v>
      </c>
      <c r="D132" s="96">
        <v>310</v>
      </c>
      <c r="E132" s="96">
        <v>1001.64</v>
      </c>
      <c r="F132" s="96"/>
      <c r="G132" s="116">
        <f t="shared" si="17"/>
        <v>0</v>
      </c>
      <c r="H132" s="121">
        <f t="shared" si="24"/>
        <v>0</v>
      </c>
    </row>
    <row r="133" spans="1:8" x14ac:dyDescent="0.25">
      <c r="A133" s="267" t="s">
        <v>286</v>
      </c>
      <c r="B133" s="268"/>
      <c r="C133" s="269"/>
      <c r="D133" s="82">
        <f>D134+D147</f>
        <v>4068.89</v>
      </c>
      <c r="E133" s="82">
        <f>E134+E147</f>
        <v>0</v>
      </c>
      <c r="F133" s="82">
        <f>F134+F147</f>
        <v>0</v>
      </c>
      <c r="G133" s="196">
        <f t="shared" si="17"/>
        <v>0</v>
      </c>
      <c r="H133" s="111" t="e">
        <f t="shared" si="24"/>
        <v>#DIV/0!</v>
      </c>
    </row>
    <row r="134" spans="1:8" ht="23.25" customHeight="1" x14ac:dyDescent="0.25">
      <c r="A134" s="259" t="s">
        <v>225</v>
      </c>
      <c r="B134" s="259"/>
      <c r="C134" s="259"/>
      <c r="D134" s="112">
        <f t="shared" ref="D134" si="27">D135</f>
        <v>2175.12</v>
      </c>
      <c r="E134" s="112">
        <f>E135</f>
        <v>0</v>
      </c>
      <c r="F134" s="112">
        <f>F135</f>
        <v>0</v>
      </c>
      <c r="G134" s="197">
        <f t="shared" si="17"/>
        <v>0</v>
      </c>
      <c r="H134" s="199" t="e">
        <f t="shared" si="24"/>
        <v>#DIV/0!</v>
      </c>
    </row>
    <row r="135" spans="1:8" x14ac:dyDescent="0.25">
      <c r="A135" s="84">
        <v>3</v>
      </c>
      <c r="B135" s="84"/>
      <c r="C135" s="85" t="s">
        <v>57</v>
      </c>
      <c r="D135" s="86">
        <f>D136+D143</f>
        <v>2175.12</v>
      </c>
      <c r="E135" s="86">
        <f>E136+E143</f>
        <v>0</v>
      </c>
      <c r="F135" s="86">
        <f>F136+F143</f>
        <v>0</v>
      </c>
      <c r="G135" s="198">
        <f t="shared" si="17"/>
        <v>0</v>
      </c>
      <c r="H135" s="114" t="e">
        <f t="shared" si="24"/>
        <v>#DIV/0!</v>
      </c>
    </row>
    <row r="136" spans="1:8" x14ac:dyDescent="0.25">
      <c r="A136" s="87">
        <v>31</v>
      </c>
      <c r="B136" s="87"/>
      <c r="C136" s="88" t="s">
        <v>4</v>
      </c>
      <c r="D136" s="89">
        <f>D137+D139+D141</f>
        <v>2068.81</v>
      </c>
      <c r="E136" s="89">
        <f>E137+E139+E141</f>
        <v>0</v>
      </c>
      <c r="F136" s="89">
        <f>F137+F139+F141</f>
        <v>0</v>
      </c>
      <c r="G136" s="115">
        <f t="shared" si="17"/>
        <v>0</v>
      </c>
      <c r="H136" s="123" t="e">
        <f t="shared" si="24"/>
        <v>#DIV/0!</v>
      </c>
    </row>
    <row r="137" spans="1:8" x14ac:dyDescent="0.25">
      <c r="A137" s="90">
        <v>311</v>
      </c>
      <c r="B137" s="90"/>
      <c r="C137" s="97" t="s">
        <v>226</v>
      </c>
      <c r="D137" s="98">
        <f>D138</f>
        <v>1432.46</v>
      </c>
      <c r="E137" s="98">
        <f>E138</f>
        <v>0</v>
      </c>
      <c r="F137" s="98">
        <f>F138</f>
        <v>0</v>
      </c>
      <c r="G137" s="116">
        <f t="shared" si="17"/>
        <v>0</v>
      </c>
      <c r="H137" s="121" t="e">
        <f t="shared" si="24"/>
        <v>#DIV/0!</v>
      </c>
    </row>
    <row r="138" spans="1:8" x14ac:dyDescent="0.25">
      <c r="A138" s="99">
        <v>3111</v>
      </c>
      <c r="B138" s="99" t="s">
        <v>287</v>
      </c>
      <c r="C138" s="95" t="s">
        <v>20</v>
      </c>
      <c r="D138" s="96">
        <v>1432.46</v>
      </c>
      <c r="E138" s="96">
        <v>0</v>
      </c>
      <c r="F138" s="96">
        <v>0</v>
      </c>
      <c r="G138" s="116">
        <f t="shared" si="17"/>
        <v>0</v>
      </c>
      <c r="H138" s="121" t="e">
        <f t="shared" si="24"/>
        <v>#DIV/0!</v>
      </c>
    </row>
    <row r="139" spans="1:8" x14ac:dyDescent="0.25">
      <c r="A139" s="117">
        <v>312</v>
      </c>
      <c r="B139" s="117"/>
      <c r="C139" s="118" t="s">
        <v>83</v>
      </c>
      <c r="D139" s="120">
        <f>D140</f>
        <v>400</v>
      </c>
      <c r="E139" s="120">
        <f>E140</f>
        <v>0</v>
      </c>
      <c r="F139" s="120">
        <f>F140</f>
        <v>0</v>
      </c>
      <c r="G139" s="116">
        <f t="shared" si="17"/>
        <v>0</v>
      </c>
      <c r="H139" s="121" t="e">
        <f t="shared" si="24"/>
        <v>#DIV/0!</v>
      </c>
    </row>
    <row r="140" spans="1:8" s="27" customFormat="1" x14ac:dyDescent="0.25">
      <c r="A140" s="99">
        <v>3121</v>
      </c>
      <c r="B140" s="99" t="s">
        <v>288</v>
      </c>
      <c r="C140" s="95" t="s">
        <v>83</v>
      </c>
      <c r="D140" s="96">
        <v>400</v>
      </c>
      <c r="E140" s="96">
        <v>0</v>
      </c>
      <c r="F140" s="96">
        <v>0</v>
      </c>
      <c r="G140" s="116">
        <f t="shared" si="17"/>
        <v>0</v>
      </c>
      <c r="H140" s="121" t="e">
        <f t="shared" si="24"/>
        <v>#DIV/0!</v>
      </c>
    </row>
    <row r="141" spans="1:8" x14ac:dyDescent="0.25">
      <c r="A141" s="117">
        <v>313</v>
      </c>
      <c r="B141" s="117"/>
      <c r="C141" s="118" t="s">
        <v>84</v>
      </c>
      <c r="D141" s="120">
        <f>D142</f>
        <v>236.35</v>
      </c>
      <c r="E141" s="120">
        <f>E142</f>
        <v>0</v>
      </c>
      <c r="F141" s="120">
        <f>F142</f>
        <v>0</v>
      </c>
      <c r="G141" s="116">
        <f t="shared" si="17"/>
        <v>0</v>
      </c>
      <c r="H141" s="121" t="e">
        <f t="shared" si="24"/>
        <v>#DIV/0!</v>
      </c>
    </row>
    <row r="142" spans="1:8" s="27" customFormat="1" x14ac:dyDescent="0.25">
      <c r="A142" s="99">
        <v>3132</v>
      </c>
      <c r="B142" s="99" t="s">
        <v>289</v>
      </c>
      <c r="C142" s="95" t="s">
        <v>85</v>
      </c>
      <c r="D142" s="96">
        <v>236.35</v>
      </c>
      <c r="E142" s="96">
        <v>0</v>
      </c>
      <c r="F142" s="96">
        <v>0</v>
      </c>
      <c r="G142" s="116">
        <f t="shared" si="17"/>
        <v>0</v>
      </c>
      <c r="H142" s="121" t="e">
        <f t="shared" si="24"/>
        <v>#DIV/0!</v>
      </c>
    </row>
    <row r="143" spans="1:8" x14ac:dyDescent="0.25">
      <c r="A143" s="110">
        <v>32</v>
      </c>
      <c r="B143" s="110"/>
      <c r="C143" s="88" t="s">
        <v>10</v>
      </c>
      <c r="D143" s="89">
        <f t="shared" ref="D143:F143" si="28">D144</f>
        <v>106.31</v>
      </c>
      <c r="E143" s="89">
        <f t="shared" si="28"/>
        <v>0</v>
      </c>
      <c r="F143" s="89">
        <f t="shared" si="28"/>
        <v>0</v>
      </c>
      <c r="G143" s="115">
        <f t="shared" si="17"/>
        <v>0</v>
      </c>
      <c r="H143" s="123" t="e">
        <f t="shared" si="24"/>
        <v>#DIV/0!</v>
      </c>
    </row>
    <row r="144" spans="1:8" s="27" customFormat="1" x14ac:dyDescent="0.25">
      <c r="A144" s="117">
        <v>321</v>
      </c>
      <c r="B144" s="117"/>
      <c r="C144" s="118" t="s">
        <v>21</v>
      </c>
      <c r="D144" s="120">
        <f>D145+D146</f>
        <v>106.31</v>
      </c>
      <c r="E144" s="120">
        <f>E145+E146</f>
        <v>0</v>
      </c>
      <c r="F144" s="120">
        <f>F145+F146</f>
        <v>0</v>
      </c>
      <c r="G144" s="116">
        <f t="shared" si="17"/>
        <v>0</v>
      </c>
      <c r="H144" s="121" t="e">
        <f t="shared" si="24"/>
        <v>#DIV/0!</v>
      </c>
    </row>
    <row r="145" spans="1:8" s="58" customFormat="1" x14ac:dyDescent="0.25">
      <c r="A145" s="99">
        <v>3211</v>
      </c>
      <c r="B145" s="99" t="s">
        <v>290</v>
      </c>
      <c r="C145" s="95" t="s">
        <v>22</v>
      </c>
      <c r="D145" s="96">
        <v>30</v>
      </c>
      <c r="E145" s="96">
        <v>0</v>
      </c>
      <c r="F145" s="96"/>
      <c r="G145" s="116">
        <f t="shared" si="17"/>
        <v>0</v>
      </c>
      <c r="H145" s="121" t="e">
        <f t="shared" si="24"/>
        <v>#DIV/0!</v>
      </c>
    </row>
    <row r="146" spans="1:8" s="27" customFormat="1" ht="24" x14ac:dyDescent="0.25">
      <c r="A146" s="99">
        <v>3212</v>
      </c>
      <c r="B146" s="99" t="s">
        <v>291</v>
      </c>
      <c r="C146" s="95" t="s">
        <v>211</v>
      </c>
      <c r="D146" s="96">
        <v>76.31</v>
      </c>
      <c r="E146" s="96">
        <v>0</v>
      </c>
      <c r="F146" s="96">
        <v>0</v>
      </c>
      <c r="G146" s="116">
        <f t="shared" si="17"/>
        <v>0</v>
      </c>
      <c r="H146" s="121" t="e">
        <f t="shared" si="24"/>
        <v>#DIV/0!</v>
      </c>
    </row>
    <row r="147" spans="1:8" x14ac:dyDescent="0.25">
      <c r="A147" s="259" t="s">
        <v>227</v>
      </c>
      <c r="B147" s="259"/>
      <c r="C147" s="259"/>
      <c r="D147" s="112">
        <f>D148</f>
        <v>1893.77</v>
      </c>
      <c r="E147" s="112">
        <f>E148</f>
        <v>0</v>
      </c>
      <c r="F147" s="112">
        <f>F148</f>
        <v>0</v>
      </c>
      <c r="G147" s="197">
        <f t="shared" si="17"/>
        <v>0</v>
      </c>
      <c r="H147" s="199" t="e">
        <f t="shared" si="24"/>
        <v>#DIV/0!</v>
      </c>
    </row>
    <row r="148" spans="1:8" x14ac:dyDescent="0.25">
      <c r="A148" s="84">
        <v>3</v>
      </c>
      <c r="B148" s="84"/>
      <c r="C148" s="85" t="s">
        <v>57</v>
      </c>
      <c r="D148" s="86">
        <f>D149+D156</f>
        <v>1893.77</v>
      </c>
      <c r="E148" s="86">
        <f>E149+E156</f>
        <v>0</v>
      </c>
      <c r="F148" s="86">
        <f>F149+F156</f>
        <v>0</v>
      </c>
      <c r="G148" s="198">
        <f t="shared" si="17"/>
        <v>0</v>
      </c>
      <c r="H148" s="114" t="e">
        <f t="shared" si="24"/>
        <v>#DIV/0!</v>
      </c>
    </row>
    <row r="149" spans="1:8" x14ac:dyDescent="0.25">
      <c r="A149" s="87">
        <v>31</v>
      </c>
      <c r="B149" s="87"/>
      <c r="C149" s="88" t="s">
        <v>4</v>
      </c>
      <c r="D149" s="89">
        <f>D150+D152+D154</f>
        <v>1818.55</v>
      </c>
      <c r="E149" s="89">
        <f>E150+E152+E154</f>
        <v>0</v>
      </c>
      <c r="F149" s="89">
        <f>F150+F152+F154</f>
        <v>0</v>
      </c>
      <c r="G149" s="115">
        <f t="shared" si="17"/>
        <v>0</v>
      </c>
      <c r="H149" s="123" t="e">
        <f t="shared" si="24"/>
        <v>#DIV/0!</v>
      </c>
    </row>
    <row r="150" spans="1:8" x14ac:dyDescent="0.25">
      <c r="A150" s="90">
        <v>311</v>
      </c>
      <c r="B150" s="90"/>
      <c r="C150" s="97" t="s">
        <v>226</v>
      </c>
      <c r="D150" s="98">
        <f>D151</f>
        <v>1560.98</v>
      </c>
      <c r="E150" s="98">
        <f>E151</f>
        <v>0</v>
      </c>
      <c r="F150" s="98">
        <f>F151</f>
        <v>0</v>
      </c>
      <c r="G150" s="116">
        <f t="shared" si="17"/>
        <v>0</v>
      </c>
      <c r="H150" s="121" t="e">
        <f t="shared" si="24"/>
        <v>#DIV/0!</v>
      </c>
    </row>
    <row r="151" spans="1:8" x14ac:dyDescent="0.25">
      <c r="A151" s="99">
        <v>3111</v>
      </c>
      <c r="B151" s="99" t="s">
        <v>292</v>
      </c>
      <c r="C151" s="95" t="s">
        <v>20</v>
      </c>
      <c r="D151" s="96">
        <v>1560.98</v>
      </c>
      <c r="E151" s="96">
        <v>0</v>
      </c>
      <c r="F151" s="96">
        <v>0</v>
      </c>
      <c r="G151" s="116">
        <f t="shared" si="17"/>
        <v>0</v>
      </c>
      <c r="H151" s="121" t="e">
        <f t="shared" si="24"/>
        <v>#DIV/0!</v>
      </c>
    </row>
    <row r="152" spans="1:8" x14ac:dyDescent="0.25">
      <c r="A152" s="117">
        <v>312</v>
      </c>
      <c r="B152" s="117"/>
      <c r="C152" s="118" t="s">
        <v>83</v>
      </c>
      <c r="D152" s="120">
        <f>D153</f>
        <v>0</v>
      </c>
      <c r="E152" s="120">
        <f>E153</f>
        <v>0</v>
      </c>
      <c r="F152" s="120">
        <f>F153</f>
        <v>0</v>
      </c>
      <c r="G152" s="116" t="e">
        <f t="shared" si="17"/>
        <v>#DIV/0!</v>
      </c>
      <c r="H152" s="121" t="e">
        <f t="shared" si="24"/>
        <v>#DIV/0!</v>
      </c>
    </row>
    <row r="153" spans="1:8" x14ac:dyDescent="0.25">
      <c r="A153" s="99">
        <v>3121</v>
      </c>
      <c r="B153" s="99" t="s">
        <v>293</v>
      </c>
      <c r="C153" s="95" t="s">
        <v>83</v>
      </c>
      <c r="D153" s="96">
        <v>0</v>
      </c>
      <c r="E153" s="96">
        <v>0</v>
      </c>
      <c r="F153" s="96">
        <v>0</v>
      </c>
      <c r="G153" s="116" t="e">
        <f t="shared" si="17"/>
        <v>#DIV/0!</v>
      </c>
      <c r="H153" s="121" t="e">
        <f t="shared" si="24"/>
        <v>#DIV/0!</v>
      </c>
    </row>
    <row r="154" spans="1:8" x14ac:dyDescent="0.25">
      <c r="A154" s="117">
        <v>313</v>
      </c>
      <c r="B154" s="117"/>
      <c r="C154" s="118" t="s">
        <v>84</v>
      </c>
      <c r="D154" s="120">
        <f>D155</f>
        <v>257.57</v>
      </c>
      <c r="E154" s="120">
        <f>E155</f>
        <v>0</v>
      </c>
      <c r="F154" s="120">
        <f>F155</f>
        <v>0</v>
      </c>
      <c r="G154" s="116">
        <f t="shared" si="17"/>
        <v>0</v>
      </c>
      <c r="H154" s="121" t="e">
        <f t="shared" si="24"/>
        <v>#DIV/0!</v>
      </c>
    </row>
    <row r="155" spans="1:8" x14ac:dyDescent="0.25">
      <c r="A155" s="99">
        <v>3132</v>
      </c>
      <c r="B155" s="99" t="s">
        <v>294</v>
      </c>
      <c r="C155" s="95" t="s">
        <v>85</v>
      </c>
      <c r="D155" s="96">
        <v>257.57</v>
      </c>
      <c r="E155" s="96">
        <v>0</v>
      </c>
      <c r="F155" s="96">
        <v>0</v>
      </c>
      <c r="G155" s="116">
        <f t="shared" si="17"/>
        <v>0</v>
      </c>
      <c r="H155" s="121" t="e">
        <f t="shared" si="24"/>
        <v>#DIV/0!</v>
      </c>
    </row>
    <row r="156" spans="1:8" x14ac:dyDescent="0.25">
      <c r="A156" s="110">
        <v>32</v>
      </c>
      <c r="B156" s="110"/>
      <c r="C156" s="88" t="s">
        <v>10</v>
      </c>
      <c r="D156" s="89">
        <f t="shared" ref="D156:F156" si="29">D157</f>
        <v>75.22</v>
      </c>
      <c r="E156" s="89">
        <f t="shared" si="29"/>
        <v>0</v>
      </c>
      <c r="F156" s="89">
        <f t="shared" si="29"/>
        <v>0</v>
      </c>
      <c r="G156" s="115">
        <f t="shared" si="17"/>
        <v>0</v>
      </c>
      <c r="H156" s="123" t="e">
        <f t="shared" si="24"/>
        <v>#DIV/0!</v>
      </c>
    </row>
    <row r="157" spans="1:8" s="27" customFormat="1" x14ac:dyDescent="0.25">
      <c r="A157" s="117">
        <v>321</v>
      </c>
      <c r="B157" s="117"/>
      <c r="C157" s="118" t="s">
        <v>21</v>
      </c>
      <c r="D157" s="120">
        <f>D158</f>
        <v>75.22</v>
      </c>
      <c r="E157" s="120">
        <f>E158</f>
        <v>0</v>
      </c>
      <c r="F157" s="120">
        <f>F158</f>
        <v>0</v>
      </c>
      <c r="G157" s="116">
        <f t="shared" si="17"/>
        <v>0</v>
      </c>
      <c r="H157" s="121" t="e">
        <f t="shared" si="24"/>
        <v>#DIV/0!</v>
      </c>
    </row>
    <row r="158" spans="1:8" s="27" customFormat="1" ht="24" x14ac:dyDescent="0.25">
      <c r="A158" s="99">
        <v>3212</v>
      </c>
      <c r="B158" s="99" t="s">
        <v>295</v>
      </c>
      <c r="C158" s="95" t="s">
        <v>211</v>
      </c>
      <c r="D158" s="96">
        <v>75.22</v>
      </c>
      <c r="E158" s="96">
        <v>0</v>
      </c>
      <c r="F158" s="96">
        <v>0</v>
      </c>
      <c r="G158" s="116">
        <f t="shared" si="17"/>
        <v>0</v>
      </c>
      <c r="H158" s="121" t="e">
        <f t="shared" si="24"/>
        <v>#DIV/0!</v>
      </c>
    </row>
    <row r="159" spans="1:8" s="27" customFormat="1" ht="23.25" customHeight="1" x14ac:dyDescent="0.25">
      <c r="A159" s="267" t="s">
        <v>272</v>
      </c>
      <c r="B159" s="268"/>
      <c r="C159" s="269"/>
      <c r="D159" s="82">
        <f>D160+D173</f>
        <v>0</v>
      </c>
      <c r="E159" s="82">
        <f>E160+E173</f>
        <v>14992.43</v>
      </c>
      <c r="F159" s="82">
        <f>F160+F173</f>
        <v>7623.73</v>
      </c>
      <c r="G159" s="196" t="e">
        <f t="shared" si="17"/>
        <v>#DIV/0!</v>
      </c>
      <c r="H159" s="111">
        <f t="shared" si="24"/>
        <v>0.50850529233753294</v>
      </c>
    </row>
    <row r="160" spans="1:8" s="27" customFormat="1" x14ac:dyDescent="0.25">
      <c r="A160" s="259" t="s">
        <v>225</v>
      </c>
      <c r="B160" s="259"/>
      <c r="C160" s="259"/>
      <c r="D160" s="112">
        <f t="shared" ref="D160" si="30">D161</f>
        <v>0</v>
      </c>
      <c r="E160" s="112">
        <f>E161</f>
        <v>2836.4300000000003</v>
      </c>
      <c r="F160" s="112">
        <f>F161</f>
        <v>1563.98</v>
      </c>
      <c r="G160" s="197" t="e">
        <f t="shared" si="17"/>
        <v>#DIV/0!</v>
      </c>
      <c r="H160" s="199">
        <f t="shared" si="24"/>
        <v>0.55139030400891254</v>
      </c>
    </row>
    <row r="161" spans="1:8" s="27" customFormat="1" x14ac:dyDescent="0.25">
      <c r="A161" s="84">
        <v>3</v>
      </c>
      <c r="B161" s="84"/>
      <c r="C161" s="85" t="s">
        <v>57</v>
      </c>
      <c r="D161" s="86">
        <f>D162</f>
        <v>0</v>
      </c>
      <c r="E161" s="86">
        <f>E162+E169</f>
        <v>2836.4300000000003</v>
      </c>
      <c r="F161" s="86">
        <f>F162+F169</f>
        <v>1563.98</v>
      </c>
      <c r="G161" s="198" t="e">
        <f t="shared" si="17"/>
        <v>#DIV/0!</v>
      </c>
      <c r="H161" s="114">
        <f t="shared" si="24"/>
        <v>0.55139030400891254</v>
      </c>
    </row>
    <row r="162" spans="1:8" s="27" customFormat="1" x14ac:dyDescent="0.25">
      <c r="A162" s="87">
        <v>31</v>
      </c>
      <c r="B162" s="87"/>
      <c r="C162" s="88" t="s">
        <v>4</v>
      </c>
      <c r="D162" s="89">
        <f>D163+D165</f>
        <v>0</v>
      </c>
      <c r="E162" s="89">
        <f>E163+E165+E167</f>
        <v>2126.96</v>
      </c>
      <c r="F162" s="89">
        <f>F163+F165+F167</f>
        <v>1024.45</v>
      </c>
      <c r="G162" s="115" t="e">
        <f t="shared" si="17"/>
        <v>#DIV/0!</v>
      </c>
      <c r="H162" s="123">
        <f t="shared" si="24"/>
        <v>0.48164986647609737</v>
      </c>
    </row>
    <row r="163" spans="1:8" s="27" customFormat="1" x14ac:dyDescent="0.25">
      <c r="A163" s="90">
        <v>311</v>
      </c>
      <c r="B163" s="90"/>
      <c r="C163" s="97" t="s">
        <v>226</v>
      </c>
      <c r="D163" s="98">
        <f>D164</f>
        <v>0</v>
      </c>
      <c r="E163" s="98">
        <f>E164</f>
        <v>0</v>
      </c>
      <c r="F163" s="98">
        <f>F164</f>
        <v>0</v>
      </c>
      <c r="G163" s="116" t="e">
        <f t="shared" si="17"/>
        <v>#DIV/0!</v>
      </c>
      <c r="H163" s="121" t="e">
        <f t="shared" si="24"/>
        <v>#DIV/0!</v>
      </c>
    </row>
    <row r="164" spans="1:8" x14ac:dyDescent="0.25">
      <c r="A164" s="99">
        <v>3111</v>
      </c>
      <c r="B164" s="99" t="s">
        <v>273</v>
      </c>
      <c r="C164" s="95" t="s">
        <v>20</v>
      </c>
      <c r="D164" s="96">
        <v>0</v>
      </c>
      <c r="E164" s="96">
        <v>0</v>
      </c>
      <c r="F164" s="96"/>
      <c r="G164" s="116" t="e">
        <f t="shared" si="17"/>
        <v>#DIV/0!</v>
      </c>
      <c r="H164" s="121" t="e">
        <f t="shared" si="24"/>
        <v>#DIV/0!</v>
      </c>
    </row>
    <row r="165" spans="1:8" s="27" customFormat="1" x14ac:dyDescent="0.25">
      <c r="A165" s="117">
        <v>312</v>
      </c>
      <c r="B165" s="117"/>
      <c r="C165" s="118" t="s">
        <v>83</v>
      </c>
      <c r="D165" s="120">
        <f>D166</f>
        <v>0</v>
      </c>
      <c r="E165" s="120">
        <f>E166</f>
        <v>600</v>
      </c>
      <c r="F165" s="120">
        <f>F166</f>
        <v>400</v>
      </c>
      <c r="G165" s="116" t="e">
        <f t="shared" si="17"/>
        <v>#DIV/0!</v>
      </c>
      <c r="H165" s="121">
        <f t="shared" si="24"/>
        <v>0.66666666666666663</v>
      </c>
    </row>
    <row r="166" spans="1:8" s="27" customFormat="1" x14ac:dyDescent="0.25">
      <c r="A166" s="99">
        <v>3121</v>
      </c>
      <c r="B166" s="99" t="s">
        <v>274</v>
      </c>
      <c r="C166" s="95" t="s">
        <v>83</v>
      </c>
      <c r="D166" s="96">
        <v>0</v>
      </c>
      <c r="E166" s="96">
        <v>600</v>
      </c>
      <c r="F166" s="96">
        <v>400</v>
      </c>
      <c r="G166" s="116" t="e">
        <f t="shared" si="17"/>
        <v>#DIV/0!</v>
      </c>
      <c r="H166" s="121">
        <f t="shared" si="24"/>
        <v>0.66666666666666663</v>
      </c>
    </row>
    <row r="167" spans="1:8" s="27" customFormat="1" x14ac:dyDescent="0.25">
      <c r="A167" s="117">
        <v>313</v>
      </c>
      <c r="B167" s="117"/>
      <c r="C167" s="118" t="s">
        <v>84</v>
      </c>
      <c r="D167" s="120">
        <f>D168</f>
        <v>0</v>
      </c>
      <c r="E167" s="120">
        <f>E168</f>
        <v>1526.96</v>
      </c>
      <c r="F167" s="120">
        <f>F168</f>
        <v>624.45000000000005</v>
      </c>
      <c r="G167" s="116" t="e">
        <f t="shared" ref="G167:G203" si="31">F167/D167</f>
        <v>#DIV/0!</v>
      </c>
      <c r="H167" s="121">
        <f t="shared" si="24"/>
        <v>0.4089498087703673</v>
      </c>
    </row>
    <row r="168" spans="1:8" s="27" customFormat="1" x14ac:dyDescent="0.25">
      <c r="A168" s="99">
        <v>3132</v>
      </c>
      <c r="B168" s="99" t="s">
        <v>275</v>
      </c>
      <c r="C168" s="95" t="s">
        <v>85</v>
      </c>
      <c r="D168" s="96">
        <v>0</v>
      </c>
      <c r="E168" s="96">
        <v>1526.96</v>
      </c>
      <c r="F168" s="96">
        <v>624.45000000000005</v>
      </c>
      <c r="G168" s="116" t="e">
        <f t="shared" si="31"/>
        <v>#DIV/0!</v>
      </c>
      <c r="H168" s="121">
        <f t="shared" si="24"/>
        <v>0.4089498087703673</v>
      </c>
    </row>
    <row r="169" spans="1:8" s="27" customFormat="1" x14ac:dyDescent="0.25">
      <c r="A169" s="110">
        <v>32</v>
      </c>
      <c r="B169" s="110"/>
      <c r="C169" s="88" t="s">
        <v>10</v>
      </c>
      <c r="D169" s="89">
        <f t="shared" ref="D169:F169" si="32">D170</f>
        <v>0</v>
      </c>
      <c r="E169" s="89">
        <f t="shared" si="32"/>
        <v>709.47</v>
      </c>
      <c r="F169" s="89">
        <f t="shared" si="32"/>
        <v>539.53</v>
      </c>
      <c r="G169" s="115" t="e">
        <f t="shared" si="31"/>
        <v>#DIV/0!</v>
      </c>
      <c r="H169" s="123">
        <f t="shared" si="24"/>
        <v>0.7604690825545829</v>
      </c>
    </row>
    <row r="170" spans="1:8" x14ac:dyDescent="0.25">
      <c r="A170" s="117">
        <v>321</v>
      </c>
      <c r="B170" s="117"/>
      <c r="C170" s="118" t="s">
        <v>21</v>
      </c>
      <c r="D170" s="120">
        <f>D171+D172</f>
        <v>0</v>
      </c>
      <c r="E170" s="120">
        <f>E171+E172</f>
        <v>709.47</v>
      </c>
      <c r="F170" s="120">
        <f>F171+F172</f>
        <v>539.53</v>
      </c>
      <c r="G170" s="116" t="e">
        <f t="shared" si="31"/>
        <v>#DIV/0!</v>
      </c>
      <c r="H170" s="121">
        <f t="shared" si="24"/>
        <v>0.7604690825545829</v>
      </c>
    </row>
    <row r="171" spans="1:8" s="27" customFormat="1" ht="24" x14ac:dyDescent="0.25">
      <c r="A171" s="99">
        <v>3212</v>
      </c>
      <c r="B171" s="99" t="s">
        <v>276</v>
      </c>
      <c r="C171" s="95" t="s">
        <v>211</v>
      </c>
      <c r="D171" s="96">
        <v>0</v>
      </c>
      <c r="E171" s="96">
        <v>509.47</v>
      </c>
      <c r="F171" s="96">
        <v>539.53</v>
      </c>
      <c r="G171" s="116" t="e">
        <f t="shared" si="31"/>
        <v>#DIV/0!</v>
      </c>
      <c r="H171" s="121">
        <f t="shared" si="24"/>
        <v>1.0590024927866213</v>
      </c>
    </row>
    <row r="172" spans="1:8" s="27" customFormat="1" x14ac:dyDescent="0.25">
      <c r="A172" s="99">
        <v>3236</v>
      </c>
      <c r="B172" s="99" t="s">
        <v>277</v>
      </c>
      <c r="C172" s="95" t="s">
        <v>67</v>
      </c>
      <c r="D172" s="96">
        <v>0</v>
      </c>
      <c r="E172" s="96">
        <v>200</v>
      </c>
      <c r="F172" s="96">
        <v>0</v>
      </c>
      <c r="G172" s="116" t="e">
        <f t="shared" si="31"/>
        <v>#DIV/0!</v>
      </c>
      <c r="H172" s="121">
        <f t="shared" si="24"/>
        <v>0</v>
      </c>
    </row>
    <row r="173" spans="1:8" s="27" customFormat="1" x14ac:dyDescent="0.25">
      <c r="A173" s="259" t="s">
        <v>227</v>
      </c>
      <c r="B173" s="259"/>
      <c r="C173" s="259"/>
      <c r="D173" s="112">
        <f t="shared" ref="D173" si="33">D174</f>
        <v>0</v>
      </c>
      <c r="E173" s="112">
        <f>E174</f>
        <v>12156</v>
      </c>
      <c r="F173" s="112">
        <f>F174</f>
        <v>6059.75</v>
      </c>
      <c r="G173" s="197" t="e">
        <f t="shared" si="31"/>
        <v>#DIV/0!</v>
      </c>
      <c r="H173" s="199">
        <f t="shared" si="24"/>
        <v>0.4984986837775584</v>
      </c>
    </row>
    <row r="174" spans="1:8" s="27" customFormat="1" x14ac:dyDescent="0.25">
      <c r="A174" s="84">
        <v>3</v>
      </c>
      <c r="B174" s="84"/>
      <c r="C174" s="85" t="s">
        <v>57</v>
      </c>
      <c r="D174" s="86">
        <f>D175+D182</f>
        <v>0</v>
      </c>
      <c r="E174" s="86">
        <f>E175+E182</f>
        <v>12156</v>
      </c>
      <c r="F174" s="86">
        <f>F175+F182</f>
        <v>6059.75</v>
      </c>
      <c r="G174" s="198" t="e">
        <f t="shared" si="31"/>
        <v>#DIV/0!</v>
      </c>
      <c r="H174" s="114">
        <f t="shared" si="24"/>
        <v>0.4984986837775584</v>
      </c>
    </row>
    <row r="175" spans="1:8" s="27" customFormat="1" x14ac:dyDescent="0.25">
      <c r="A175" s="87">
        <v>31</v>
      </c>
      <c r="B175" s="87"/>
      <c r="C175" s="88" t="s">
        <v>4</v>
      </c>
      <c r="D175" s="89">
        <f>D176+D178</f>
        <v>0</v>
      </c>
      <c r="E175" s="89">
        <f>E176+E178+E180</f>
        <v>12156</v>
      </c>
      <c r="F175" s="89">
        <f>F176+F178+F180</f>
        <v>6059.75</v>
      </c>
      <c r="G175" s="115" t="e">
        <f t="shared" si="31"/>
        <v>#DIV/0!</v>
      </c>
      <c r="H175" s="123">
        <f t="shared" si="24"/>
        <v>0.4984986837775584</v>
      </c>
    </row>
    <row r="176" spans="1:8" x14ac:dyDescent="0.25">
      <c r="A176" s="90">
        <v>311</v>
      </c>
      <c r="B176" s="90"/>
      <c r="C176" s="97" t="s">
        <v>226</v>
      </c>
      <c r="D176" s="98">
        <f>D177</f>
        <v>0</v>
      </c>
      <c r="E176" s="98">
        <f>E177</f>
        <v>11745</v>
      </c>
      <c r="F176" s="98">
        <f>F177</f>
        <v>5737.5</v>
      </c>
      <c r="G176" s="116" t="e">
        <f t="shared" si="31"/>
        <v>#DIV/0!</v>
      </c>
      <c r="H176" s="121">
        <f t="shared" si="24"/>
        <v>0.4885057471264368</v>
      </c>
    </row>
    <row r="177" spans="1:8" x14ac:dyDescent="0.25">
      <c r="A177" s="99">
        <v>3111</v>
      </c>
      <c r="B177" s="99" t="s">
        <v>278</v>
      </c>
      <c r="C177" s="95" t="s">
        <v>20</v>
      </c>
      <c r="D177" s="96">
        <v>0</v>
      </c>
      <c r="E177" s="96">
        <v>11745</v>
      </c>
      <c r="F177" s="96">
        <v>5737.5</v>
      </c>
      <c r="G177" s="116" t="e">
        <f t="shared" si="31"/>
        <v>#DIV/0!</v>
      </c>
      <c r="H177" s="121">
        <f t="shared" si="24"/>
        <v>0.4885057471264368</v>
      </c>
    </row>
    <row r="178" spans="1:8" x14ac:dyDescent="0.25">
      <c r="A178" s="117">
        <v>312</v>
      </c>
      <c r="B178" s="117"/>
      <c r="C178" s="118" t="s">
        <v>83</v>
      </c>
      <c r="D178" s="120">
        <f>D179</f>
        <v>0</v>
      </c>
      <c r="E178" s="120">
        <f>E179</f>
        <v>0</v>
      </c>
      <c r="F178" s="120">
        <f>F179</f>
        <v>0</v>
      </c>
      <c r="G178" s="116" t="e">
        <f t="shared" si="31"/>
        <v>#DIV/0!</v>
      </c>
      <c r="H178" s="121" t="e">
        <f t="shared" si="24"/>
        <v>#DIV/0!</v>
      </c>
    </row>
    <row r="179" spans="1:8" x14ac:dyDescent="0.25">
      <c r="A179" s="99">
        <v>3121</v>
      </c>
      <c r="B179" s="99" t="s">
        <v>279</v>
      </c>
      <c r="C179" s="95" t="s">
        <v>83</v>
      </c>
      <c r="D179" s="96">
        <v>0</v>
      </c>
      <c r="E179" s="96">
        <v>0</v>
      </c>
      <c r="F179" s="96">
        <v>0</v>
      </c>
      <c r="G179" s="116" t="e">
        <f t="shared" si="31"/>
        <v>#DIV/0!</v>
      </c>
      <c r="H179" s="121" t="e">
        <f t="shared" si="24"/>
        <v>#DIV/0!</v>
      </c>
    </row>
    <row r="180" spans="1:8" x14ac:dyDescent="0.25">
      <c r="A180" s="117">
        <v>313</v>
      </c>
      <c r="B180" s="117"/>
      <c r="C180" s="118" t="s">
        <v>84</v>
      </c>
      <c r="D180" s="120">
        <f>D181</f>
        <v>0</v>
      </c>
      <c r="E180" s="120">
        <f>E181</f>
        <v>411</v>
      </c>
      <c r="F180" s="120">
        <f>F181</f>
        <v>322.25</v>
      </c>
      <c r="G180" s="116" t="e">
        <f t="shared" si="31"/>
        <v>#DIV/0!</v>
      </c>
      <c r="H180" s="121">
        <f t="shared" si="24"/>
        <v>0.78406326034063256</v>
      </c>
    </row>
    <row r="181" spans="1:8" x14ac:dyDescent="0.25">
      <c r="A181" s="99">
        <v>3132</v>
      </c>
      <c r="B181" s="99" t="s">
        <v>280</v>
      </c>
      <c r="C181" s="95" t="s">
        <v>85</v>
      </c>
      <c r="D181" s="96">
        <v>0</v>
      </c>
      <c r="E181" s="96">
        <v>411</v>
      </c>
      <c r="F181" s="96">
        <v>322.25</v>
      </c>
      <c r="G181" s="116" t="e">
        <f t="shared" si="31"/>
        <v>#DIV/0!</v>
      </c>
      <c r="H181" s="121">
        <f t="shared" si="24"/>
        <v>0.78406326034063256</v>
      </c>
    </row>
    <row r="182" spans="1:8" x14ac:dyDescent="0.25">
      <c r="A182" s="110">
        <v>32</v>
      </c>
      <c r="B182" s="110"/>
      <c r="C182" s="88" t="s">
        <v>10</v>
      </c>
      <c r="D182" s="89">
        <f t="shared" ref="D182:F182" si="34">D183</f>
        <v>0</v>
      </c>
      <c r="E182" s="89">
        <f t="shared" si="34"/>
        <v>0</v>
      </c>
      <c r="F182" s="89">
        <f t="shared" si="34"/>
        <v>0</v>
      </c>
      <c r="G182" s="115" t="e">
        <f t="shared" si="31"/>
        <v>#DIV/0!</v>
      </c>
      <c r="H182" s="123" t="e">
        <f t="shared" si="24"/>
        <v>#DIV/0!</v>
      </c>
    </row>
    <row r="183" spans="1:8" x14ac:dyDescent="0.25">
      <c r="A183" s="117">
        <v>321</v>
      </c>
      <c r="B183" s="117"/>
      <c r="C183" s="118" t="s">
        <v>21</v>
      </c>
      <c r="D183" s="120">
        <f>D185</f>
        <v>0</v>
      </c>
      <c r="E183" s="120">
        <f>E185</f>
        <v>0</v>
      </c>
      <c r="F183" s="120">
        <f>F185</f>
        <v>0</v>
      </c>
      <c r="G183" s="116" t="e">
        <f t="shared" si="31"/>
        <v>#DIV/0!</v>
      </c>
      <c r="H183" s="121" t="e">
        <f t="shared" si="24"/>
        <v>#DIV/0!</v>
      </c>
    </row>
    <row r="184" spans="1:8" ht="24" x14ac:dyDescent="0.25">
      <c r="A184" s="99">
        <v>3212</v>
      </c>
      <c r="B184" s="99" t="s">
        <v>281</v>
      </c>
      <c r="C184" s="95" t="s">
        <v>211</v>
      </c>
      <c r="D184" s="96"/>
      <c r="E184" s="96">
        <v>0</v>
      </c>
      <c r="F184" s="96"/>
      <c r="G184" s="116" t="e">
        <f t="shared" si="31"/>
        <v>#DIV/0!</v>
      </c>
      <c r="H184" s="121" t="e">
        <f t="shared" ref="H184:H203" si="35">F184/E184</f>
        <v>#DIV/0!</v>
      </c>
    </row>
    <row r="185" spans="1:8" x14ac:dyDescent="0.25">
      <c r="A185" s="99">
        <v>3236</v>
      </c>
      <c r="B185" s="99" t="s">
        <v>282</v>
      </c>
      <c r="C185" s="95" t="s">
        <v>67</v>
      </c>
      <c r="D185" s="96">
        <v>0</v>
      </c>
      <c r="E185" s="96">
        <v>0</v>
      </c>
      <c r="F185" s="96"/>
      <c r="G185" s="116" t="e">
        <f t="shared" si="31"/>
        <v>#DIV/0!</v>
      </c>
      <c r="H185" s="121" t="e">
        <f t="shared" si="35"/>
        <v>#DIV/0!</v>
      </c>
    </row>
    <row r="186" spans="1:8" x14ac:dyDescent="0.25">
      <c r="A186" s="267" t="s">
        <v>228</v>
      </c>
      <c r="B186" s="268"/>
      <c r="C186" s="269"/>
      <c r="D186" s="82">
        <f>D187</f>
        <v>30703.82</v>
      </c>
      <c r="E186" s="82">
        <f>E187</f>
        <v>56399.98</v>
      </c>
      <c r="F186" s="82">
        <f>F187</f>
        <v>31216.04</v>
      </c>
      <c r="G186" s="196">
        <f t="shared" si="31"/>
        <v>1.0166826147365378</v>
      </c>
      <c r="H186" s="111">
        <f t="shared" si="35"/>
        <v>0.55347608279293714</v>
      </c>
    </row>
    <row r="187" spans="1:8" x14ac:dyDescent="0.25">
      <c r="A187" s="259" t="s">
        <v>229</v>
      </c>
      <c r="B187" s="259"/>
      <c r="C187" s="259"/>
      <c r="D187" s="112">
        <f t="shared" ref="D187:F188" si="36">D188</f>
        <v>30703.82</v>
      </c>
      <c r="E187" s="112">
        <f>E188</f>
        <v>56399.98</v>
      </c>
      <c r="F187" s="112">
        <f>F188</f>
        <v>31216.04</v>
      </c>
      <c r="G187" s="197">
        <f t="shared" si="31"/>
        <v>1.0166826147365378</v>
      </c>
      <c r="H187" s="199">
        <f t="shared" si="35"/>
        <v>0.55347608279293714</v>
      </c>
    </row>
    <row r="188" spans="1:8" x14ac:dyDescent="0.25">
      <c r="A188" s="84">
        <v>3</v>
      </c>
      <c r="B188" s="84"/>
      <c r="C188" s="85" t="s">
        <v>57</v>
      </c>
      <c r="D188" s="86">
        <f t="shared" ref="D188:E190" si="37">D189</f>
        <v>30703.82</v>
      </c>
      <c r="E188" s="86">
        <f t="shared" si="37"/>
        <v>56399.98</v>
      </c>
      <c r="F188" s="86">
        <f t="shared" si="36"/>
        <v>31216.04</v>
      </c>
      <c r="G188" s="198">
        <f t="shared" si="31"/>
        <v>1.0166826147365378</v>
      </c>
      <c r="H188" s="114">
        <f t="shared" si="35"/>
        <v>0.55347608279293714</v>
      </c>
    </row>
    <row r="189" spans="1:8" x14ac:dyDescent="0.25">
      <c r="A189" s="87">
        <v>32</v>
      </c>
      <c r="B189" s="87"/>
      <c r="C189" s="88" t="s">
        <v>10</v>
      </c>
      <c r="D189" s="89">
        <f t="shared" si="37"/>
        <v>30703.82</v>
      </c>
      <c r="E189" s="89">
        <f t="shared" si="37"/>
        <v>56399.98</v>
      </c>
      <c r="F189" s="89">
        <f>F190</f>
        <v>31216.04</v>
      </c>
      <c r="G189" s="115">
        <f t="shared" si="31"/>
        <v>1.0166826147365378</v>
      </c>
      <c r="H189" s="123">
        <f t="shared" si="35"/>
        <v>0.55347608279293714</v>
      </c>
    </row>
    <row r="190" spans="1:8" x14ac:dyDescent="0.25">
      <c r="A190" s="90">
        <v>322</v>
      </c>
      <c r="B190" s="90"/>
      <c r="C190" s="97"/>
      <c r="D190" s="98">
        <f t="shared" si="37"/>
        <v>30703.82</v>
      </c>
      <c r="E190" s="98">
        <f t="shared" si="37"/>
        <v>56399.98</v>
      </c>
      <c r="F190" s="98">
        <f>F191</f>
        <v>31216.04</v>
      </c>
      <c r="G190" s="116">
        <f t="shared" si="31"/>
        <v>1.0166826147365378</v>
      </c>
      <c r="H190" s="121">
        <f t="shared" si="35"/>
        <v>0.55347608279293714</v>
      </c>
    </row>
    <row r="191" spans="1:8" x14ac:dyDescent="0.25">
      <c r="A191" s="99">
        <v>3222</v>
      </c>
      <c r="B191" s="99" t="s">
        <v>230</v>
      </c>
      <c r="C191" s="95" t="s">
        <v>61</v>
      </c>
      <c r="D191" s="96">
        <v>30703.82</v>
      </c>
      <c r="E191" s="96">
        <v>56399.98</v>
      </c>
      <c r="F191" s="96">
        <v>31216.04</v>
      </c>
      <c r="G191" s="116">
        <f t="shared" si="31"/>
        <v>1.0166826147365378</v>
      </c>
      <c r="H191" s="121">
        <f t="shared" si="35"/>
        <v>0.55347608279293714</v>
      </c>
    </row>
    <row r="192" spans="1:8" x14ac:dyDescent="0.25">
      <c r="A192" s="267" t="s">
        <v>231</v>
      </c>
      <c r="B192" s="268"/>
      <c r="C192" s="269"/>
      <c r="D192" s="82">
        <f>D193</f>
        <v>2273.58</v>
      </c>
      <c r="E192" s="82">
        <f>E193</f>
        <v>2773.97</v>
      </c>
      <c r="F192" s="82">
        <f>F193</f>
        <v>1539.75</v>
      </c>
      <c r="G192" s="196">
        <f t="shared" si="31"/>
        <v>0.67723590108991105</v>
      </c>
      <c r="H192" s="111">
        <f t="shared" si="35"/>
        <v>0.55507089117762631</v>
      </c>
    </row>
    <row r="193" spans="1:8" x14ac:dyDescent="0.25">
      <c r="A193" s="259" t="s">
        <v>224</v>
      </c>
      <c r="B193" s="259"/>
      <c r="C193" s="259"/>
      <c r="D193" s="112">
        <f t="shared" ref="D193:F194" si="38">D194</f>
        <v>2273.58</v>
      </c>
      <c r="E193" s="112">
        <f>E194</f>
        <v>2773.97</v>
      </c>
      <c r="F193" s="112">
        <f>F194</f>
        <v>1539.75</v>
      </c>
      <c r="G193" s="197">
        <f t="shared" si="31"/>
        <v>0.67723590108991105</v>
      </c>
      <c r="H193" s="199">
        <f t="shared" si="35"/>
        <v>0.55507089117762631</v>
      </c>
    </row>
    <row r="194" spans="1:8" x14ac:dyDescent="0.25">
      <c r="A194" s="84">
        <v>3</v>
      </c>
      <c r="B194" s="84"/>
      <c r="C194" s="85" t="s">
        <v>57</v>
      </c>
      <c r="D194" s="86">
        <f t="shared" ref="D194:E196" si="39">D195</f>
        <v>2273.58</v>
      </c>
      <c r="E194" s="86">
        <f t="shared" si="39"/>
        <v>2773.97</v>
      </c>
      <c r="F194" s="86">
        <f t="shared" si="38"/>
        <v>1539.75</v>
      </c>
      <c r="G194" s="198">
        <f t="shared" si="31"/>
        <v>0.67723590108991105</v>
      </c>
      <c r="H194" s="114">
        <f t="shared" si="35"/>
        <v>0.55507089117762631</v>
      </c>
    </row>
    <row r="195" spans="1:8" x14ac:dyDescent="0.25">
      <c r="A195" s="87">
        <v>32</v>
      </c>
      <c r="B195" s="87"/>
      <c r="C195" s="88" t="s">
        <v>10</v>
      </c>
      <c r="D195" s="89">
        <f t="shared" si="39"/>
        <v>2273.58</v>
      </c>
      <c r="E195" s="89">
        <f t="shared" si="39"/>
        <v>2773.97</v>
      </c>
      <c r="F195" s="89">
        <f>F196</f>
        <v>1539.75</v>
      </c>
      <c r="G195" s="115">
        <f t="shared" si="31"/>
        <v>0.67723590108991105</v>
      </c>
      <c r="H195" s="123">
        <f t="shared" si="35"/>
        <v>0.55507089117762631</v>
      </c>
    </row>
    <row r="196" spans="1:8" x14ac:dyDescent="0.25">
      <c r="A196" s="90">
        <v>322</v>
      </c>
      <c r="B196" s="90"/>
      <c r="C196" s="97"/>
      <c r="D196" s="98">
        <f t="shared" si="39"/>
        <v>2273.58</v>
      </c>
      <c r="E196" s="98">
        <f t="shared" si="39"/>
        <v>2773.97</v>
      </c>
      <c r="F196" s="98">
        <f>F197</f>
        <v>1539.75</v>
      </c>
      <c r="G196" s="116">
        <f t="shared" si="31"/>
        <v>0.67723590108991105</v>
      </c>
      <c r="H196" s="121">
        <f t="shared" si="35"/>
        <v>0.55507089117762631</v>
      </c>
    </row>
    <row r="197" spans="1:8" x14ac:dyDescent="0.25">
      <c r="A197" s="99">
        <v>3222</v>
      </c>
      <c r="B197" s="99" t="s">
        <v>232</v>
      </c>
      <c r="C197" s="95" t="s">
        <v>61</v>
      </c>
      <c r="D197" s="96">
        <v>2273.58</v>
      </c>
      <c r="E197" s="96">
        <v>2773.97</v>
      </c>
      <c r="F197" s="96">
        <v>1539.75</v>
      </c>
      <c r="G197" s="116">
        <f t="shared" si="31"/>
        <v>0.67723590108991105</v>
      </c>
      <c r="H197" s="121">
        <f t="shared" si="35"/>
        <v>0.55507089117762631</v>
      </c>
    </row>
    <row r="198" spans="1:8" x14ac:dyDescent="0.25">
      <c r="A198" s="267" t="s">
        <v>233</v>
      </c>
      <c r="B198" s="268"/>
      <c r="C198" s="269"/>
      <c r="D198" s="82">
        <f>D199</f>
        <v>0</v>
      </c>
      <c r="E198" s="82">
        <f>E199</f>
        <v>150</v>
      </c>
      <c r="F198" s="82">
        <f>F199</f>
        <v>0</v>
      </c>
      <c r="G198" s="196" t="e">
        <f t="shared" si="31"/>
        <v>#DIV/0!</v>
      </c>
      <c r="H198" s="111">
        <f t="shared" si="35"/>
        <v>0</v>
      </c>
    </row>
    <row r="199" spans="1:8" x14ac:dyDescent="0.25">
      <c r="A199" s="259" t="s">
        <v>224</v>
      </c>
      <c r="B199" s="259"/>
      <c r="C199" s="259"/>
      <c r="D199" s="112">
        <f t="shared" ref="D199:F200" si="40">D200</f>
        <v>0</v>
      </c>
      <c r="E199" s="112">
        <f>E200+E205</f>
        <v>150</v>
      </c>
      <c r="F199" s="112">
        <f>F200+F205</f>
        <v>0</v>
      </c>
      <c r="G199" s="197" t="e">
        <f t="shared" si="31"/>
        <v>#DIV/0!</v>
      </c>
      <c r="H199" s="199">
        <f t="shared" si="35"/>
        <v>0</v>
      </c>
    </row>
    <row r="200" spans="1:8" x14ac:dyDescent="0.25">
      <c r="A200" s="84">
        <v>3</v>
      </c>
      <c r="B200" s="84"/>
      <c r="C200" s="85" t="s">
        <v>57</v>
      </c>
      <c r="D200" s="86">
        <f>D201</f>
        <v>0</v>
      </c>
      <c r="E200" s="86">
        <f>E201</f>
        <v>150</v>
      </c>
      <c r="F200" s="86">
        <f t="shared" si="40"/>
        <v>0</v>
      </c>
      <c r="G200" s="198" t="e">
        <f t="shared" si="31"/>
        <v>#DIV/0!</v>
      </c>
      <c r="H200" s="114">
        <f t="shared" si="35"/>
        <v>0</v>
      </c>
    </row>
    <row r="201" spans="1:8" x14ac:dyDescent="0.25">
      <c r="A201" s="87">
        <v>32</v>
      </c>
      <c r="B201" s="87"/>
      <c r="C201" s="88" t="s">
        <v>10</v>
      </c>
      <c r="D201" s="89">
        <f>D202+D204</f>
        <v>0</v>
      </c>
      <c r="E201" s="89">
        <f>E202</f>
        <v>150</v>
      </c>
      <c r="F201" s="89">
        <f>F202</f>
        <v>0</v>
      </c>
      <c r="G201" s="115" t="e">
        <f t="shared" si="31"/>
        <v>#DIV/0!</v>
      </c>
      <c r="H201" s="123">
        <f t="shared" si="35"/>
        <v>0</v>
      </c>
    </row>
    <row r="202" spans="1:8" x14ac:dyDescent="0.25">
      <c r="A202" s="90">
        <v>322</v>
      </c>
      <c r="B202" s="90"/>
      <c r="C202" s="97"/>
      <c r="D202" s="98">
        <f>D203</f>
        <v>0</v>
      </c>
      <c r="E202" s="98">
        <f>E203</f>
        <v>150</v>
      </c>
      <c r="F202" s="98">
        <f>F203</f>
        <v>0</v>
      </c>
      <c r="G202" s="116" t="e">
        <f t="shared" si="31"/>
        <v>#DIV/0!</v>
      </c>
      <c r="H202" s="121">
        <f t="shared" si="35"/>
        <v>0</v>
      </c>
    </row>
    <row r="203" spans="1:8" x14ac:dyDescent="0.25">
      <c r="A203" s="99">
        <v>3222</v>
      </c>
      <c r="B203" s="99" t="s">
        <v>234</v>
      </c>
      <c r="C203" s="95" t="s">
        <v>61</v>
      </c>
      <c r="D203" s="96">
        <v>0</v>
      </c>
      <c r="E203" s="96">
        <v>150</v>
      </c>
      <c r="F203" s="96">
        <v>0</v>
      </c>
      <c r="G203" s="116" t="e">
        <f t="shared" si="31"/>
        <v>#DIV/0!</v>
      </c>
      <c r="H203" s="121">
        <f t="shared" si="35"/>
        <v>0</v>
      </c>
    </row>
  </sheetData>
  <mergeCells count="31">
    <mergeCell ref="A192:C192"/>
    <mergeCell ref="A193:C193"/>
    <mergeCell ref="A198:C198"/>
    <mergeCell ref="A199:C199"/>
    <mergeCell ref="A133:C133"/>
    <mergeCell ref="A134:C134"/>
    <mergeCell ref="A147:C147"/>
    <mergeCell ref="A186:C186"/>
    <mergeCell ref="A187:C187"/>
    <mergeCell ref="A159:C159"/>
    <mergeCell ref="A160:C160"/>
    <mergeCell ref="A173:C173"/>
    <mergeCell ref="A11:C11"/>
    <mergeCell ref="A121:C121"/>
    <mergeCell ref="A12:C12"/>
    <mergeCell ref="A50:C50"/>
    <mergeCell ref="A51:C51"/>
    <mergeCell ref="A71:C71"/>
    <mergeCell ref="A81:C81"/>
    <mergeCell ref="A44:C44"/>
    <mergeCell ref="A45:C45"/>
    <mergeCell ref="A1:H1"/>
    <mergeCell ref="A2:H2"/>
    <mergeCell ref="A3:H3"/>
    <mergeCell ref="A6:C6"/>
    <mergeCell ref="A10:C10"/>
    <mergeCell ref="A7:C7"/>
    <mergeCell ref="A8:C8"/>
    <mergeCell ref="A9:C9"/>
    <mergeCell ref="A4:B4"/>
    <mergeCell ref="A5:B5"/>
  </mergeCells>
  <pageMargins left="0.7" right="0.7" top="0.75" bottom="0.75" header="0.3" footer="0.3"/>
  <pageSetup paperSize="9" scale="6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7</vt:i4>
      </vt:variant>
    </vt:vector>
  </HeadingPairs>
  <TitlesOfParts>
    <vt:vector size="7" baseType="lpstr">
      <vt:lpstr>SAŽETAK</vt:lpstr>
      <vt:lpstr> Račun prihoda i rashoda</vt:lpstr>
      <vt:lpstr>Rashodi i prihodi prema izvoru</vt:lpstr>
      <vt:lpstr>Rashodi prema funkcijskoj k </vt:lpstr>
      <vt:lpstr>Račun financiranja </vt:lpstr>
      <vt:lpstr>Račun fin prema izvorima f</vt:lpstr>
      <vt:lpstr>POSEBNI DIO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admin</cp:lastModifiedBy>
  <cp:lastPrinted>2025-07-11T08:16:02Z</cp:lastPrinted>
  <dcterms:created xsi:type="dcterms:W3CDTF">2022-08-12T12:51:27Z</dcterms:created>
  <dcterms:modified xsi:type="dcterms:W3CDTF">2025-07-11T08:55:51Z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Tablica ogledni format izvještaja o izvršenju PK JLP(R)S.xlsx</vt:lpwstr>
  </property>
</Properties>
</file>